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edw\Desktop\"/>
    </mc:Choice>
  </mc:AlternateContent>
  <xr:revisionPtr revIDLastSave="0" documentId="8_{56F31B54-0096-4442-8FEE-146B6800AD7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UMMARY" sheetId="1" r:id="rId1"/>
    <sheet name="BASE YEAR REVENUE" sheetId="2" r:id="rId2"/>
    <sheet name="GROWTH RATE" sheetId="5" r:id="rId3"/>
    <sheet name="ACTUAL REVENUE" sheetId="3" r:id="rId4"/>
    <sheet name="CODE" sheetId="4" state="hidden" r:id="rId5"/>
  </sheets>
  <definedNames>
    <definedName name="_xlnm.Print_Area" localSheetId="0">SUMMARY!$A$1:$I$28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5" l="1"/>
  <c r="F78" i="5" l="1"/>
  <c r="F77" i="5"/>
  <c r="F76" i="5"/>
  <c r="F75" i="5"/>
  <c r="F74" i="5"/>
  <c r="F73" i="5"/>
  <c r="F72" i="5"/>
  <c r="F71" i="5"/>
  <c r="F70" i="5"/>
  <c r="F69" i="5"/>
  <c r="F68" i="5"/>
  <c r="F67" i="5"/>
  <c r="F65" i="5"/>
  <c r="F64" i="5"/>
  <c r="F63" i="5"/>
  <c r="F62" i="5"/>
  <c r="F61" i="5"/>
  <c r="F60" i="5"/>
  <c r="F59" i="5"/>
  <c r="F58" i="5"/>
  <c r="F57" i="5"/>
  <c r="F56" i="5"/>
  <c r="F55" i="5"/>
  <c r="F53" i="5"/>
  <c r="F52" i="5"/>
  <c r="F51" i="5"/>
  <c r="F50" i="5"/>
  <c r="F47" i="5"/>
  <c r="F46" i="5"/>
  <c r="F45" i="5"/>
  <c r="F44" i="5"/>
  <c r="F41" i="5"/>
  <c r="F40" i="5"/>
  <c r="F39" i="5"/>
  <c r="F38" i="5"/>
  <c r="F36" i="5"/>
  <c r="F35" i="5"/>
  <c r="F34" i="5"/>
  <c r="F33" i="5"/>
  <c r="F32" i="5"/>
  <c r="F31" i="5"/>
  <c r="F29" i="5"/>
  <c r="F28" i="5"/>
  <c r="F26" i="5"/>
  <c r="F25" i="5"/>
  <c r="F24" i="5"/>
  <c r="F23" i="5"/>
  <c r="F22" i="5"/>
  <c r="F21" i="5"/>
  <c r="F20" i="5"/>
  <c r="F18" i="5"/>
  <c r="F17" i="5"/>
  <c r="F16" i="5"/>
  <c r="F15" i="5"/>
  <c r="F14" i="5"/>
  <c r="F13" i="5"/>
  <c r="F12" i="5"/>
  <c r="F10" i="5"/>
  <c r="F8" i="5"/>
  <c r="B78" i="5"/>
  <c r="B77" i="5"/>
  <c r="B76" i="5"/>
  <c r="B75" i="5"/>
  <c r="B74" i="5"/>
  <c r="B73" i="5"/>
  <c r="B72" i="5"/>
  <c r="B71" i="5"/>
  <c r="B70" i="5"/>
  <c r="B69" i="5"/>
  <c r="B68" i="5"/>
  <c r="B67" i="5"/>
  <c r="B65" i="5"/>
  <c r="B64" i="5"/>
  <c r="B63" i="5"/>
  <c r="B62" i="5"/>
  <c r="B61" i="5"/>
  <c r="B60" i="5"/>
  <c r="B59" i="5"/>
  <c r="B58" i="5"/>
  <c r="B57" i="5"/>
  <c r="B56" i="5"/>
  <c r="B55" i="5"/>
  <c r="B53" i="5"/>
  <c r="B52" i="5"/>
  <c r="B51" i="5"/>
  <c r="B50" i="5"/>
  <c r="B47" i="5"/>
  <c r="B46" i="5"/>
  <c r="B45" i="5"/>
  <c r="B44" i="5"/>
  <c r="B41" i="5"/>
  <c r="B40" i="5"/>
  <c r="B39" i="5"/>
  <c r="B38" i="5"/>
  <c r="B36" i="5"/>
  <c r="B35" i="5"/>
  <c r="B34" i="5"/>
  <c r="B33" i="5"/>
  <c r="B32" i="5"/>
  <c r="B31" i="5"/>
  <c r="B29" i="5"/>
  <c r="B28" i="5"/>
  <c r="B26" i="5"/>
  <c r="B25" i="5"/>
  <c r="B24" i="5"/>
  <c r="B23" i="5"/>
  <c r="B22" i="5"/>
  <c r="B21" i="5"/>
  <c r="B20" i="5"/>
  <c r="B18" i="5"/>
  <c r="B17" i="5"/>
  <c r="B16" i="5"/>
  <c r="B15" i="5"/>
  <c r="B14" i="5"/>
  <c r="B13" i="5"/>
  <c r="B12" i="5"/>
  <c r="B10" i="5"/>
  <c r="B8" i="5"/>
  <c r="C80" i="5" s="1"/>
  <c r="A78" i="5"/>
  <c r="A77" i="5"/>
  <c r="A76" i="5"/>
  <c r="A75" i="5"/>
  <c r="A74" i="5"/>
  <c r="A73" i="5"/>
  <c r="A72" i="5"/>
  <c r="A71" i="5"/>
  <c r="A70" i="5"/>
  <c r="A69" i="5"/>
  <c r="A68" i="5"/>
  <c r="A67" i="5"/>
  <c r="A65" i="5"/>
  <c r="A64" i="5"/>
  <c r="A63" i="5"/>
  <c r="A62" i="5"/>
  <c r="A61" i="5"/>
  <c r="A60" i="5"/>
  <c r="A59" i="5"/>
  <c r="A58" i="5"/>
  <c r="A57" i="5"/>
  <c r="A56" i="5"/>
  <c r="A55" i="5"/>
  <c r="A53" i="5"/>
  <c r="A52" i="5"/>
  <c r="A51" i="5"/>
  <c r="A50" i="5"/>
  <c r="A47" i="5"/>
  <c r="A46" i="5"/>
  <c r="A45" i="5"/>
  <c r="A44" i="5"/>
  <c r="A41" i="5"/>
  <c r="A40" i="5"/>
  <c r="A39" i="5"/>
  <c r="A38" i="5"/>
  <c r="A36" i="5"/>
  <c r="A35" i="5"/>
  <c r="A34" i="5"/>
  <c r="A33" i="5"/>
  <c r="A32" i="5"/>
  <c r="A31" i="5"/>
  <c r="A29" i="5"/>
  <c r="A28" i="5"/>
  <c r="A26" i="5"/>
  <c r="A25" i="5"/>
  <c r="A24" i="5"/>
  <c r="A23" i="5"/>
  <c r="A22" i="5"/>
  <c r="A21" i="5"/>
  <c r="A20" i="5"/>
  <c r="A18" i="5"/>
  <c r="A17" i="5"/>
  <c r="A16" i="5"/>
  <c r="A15" i="5"/>
  <c r="A14" i="5"/>
  <c r="A13" i="5"/>
  <c r="A12" i="5"/>
  <c r="A11" i="5"/>
  <c r="A10" i="5"/>
  <c r="A8" i="5"/>
  <c r="B76" i="3"/>
  <c r="B75" i="3"/>
  <c r="B74" i="3"/>
  <c r="B73" i="3"/>
  <c r="B72" i="3"/>
  <c r="B71" i="3"/>
  <c r="B70" i="3"/>
  <c r="B69" i="3"/>
  <c r="B68" i="3"/>
  <c r="B67" i="3"/>
  <c r="B66" i="3"/>
  <c r="B65" i="3"/>
  <c r="B63" i="3"/>
  <c r="B62" i="3"/>
  <c r="B61" i="3"/>
  <c r="B60" i="3"/>
  <c r="B59" i="3"/>
  <c r="B58" i="3"/>
  <c r="B57" i="3"/>
  <c r="B56" i="3"/>
  <c r="B55" i="3"/>
  <c r="B54" i="3"/>
  <c r="B53" i="3"/>
  <c r="B51" i="3"/>
  <c r="B50" i="3"/>
  <c r="B49" i="3"/>
  <c r="B48" i="3"/>
  <c r="B45" i="3"/>
  <c r="B44" i="3"/>
  <c r="B43" i="3"/>
  <c r="B42" i="3"/>
  <c r="B39" i="3"/>
  <c r="B38" i="3"/>
  <c r="B37" i="3"/>
  <c r="B36" i="3"/>
  <c r="B34" i="3"/>
  <c r="B33" i="3"/>
  <c r="B32" i="3"/>
  <c r="B31" i="3"/>
  <c r="B30" i="3"/>
  <c r="B29" i="3"/>
  <c r="B27" i="3"/>
  <c r="B26" i="3"/>
  <c r="B24" i="3"/>
  <c r="B23" i="3"/>
  <c r="B22" i="3"/>
  <c r="B21" i="3"/>
  <c r="B20" i="3"/>
  <c r="B19" i="3"/>
  <c r="B18" i="3"/>
  <c r="B16" i="3"/>
  <c r="B15" i="3"/>
  <c r="B14" i="3"/>
  <c r="B13" i="3"/>
  <c r="B12" i="3"/>
  <c r="B11" i="3"/>
  <c r="B10" i="3"/>
  <c r="B8" i="3"/>
  <c r="B6" i="3"/>
  <c r="A76" i="3"/>
  <c r="A75" i="3"/>
  <c r="A74" i="3"/>
  <c r="A73" i="3"/>
  <c r="A72" i="3"/>
  <c r="A71" i="3"/>
  <c r="A70" i="3"/>
  <c r="A69" i="3"/>
  <c r="A68" i="3"/>
  <c r="A67" i="3"/>
  <c r="A66" i="3"/>
  <c r="A65" i="3"/>
  <c r="A63" i="3"/>
  <c r="A62" i="3"/>
  <c r="A61" i="3"/>
  <c r="A60" i="3"/>
  <c r="A59" i="3"/>
  <c r="A58" i="3"/>
  <c r="A57" i="3"/>
  <c r="A56" i="3"/>
  <c r="A55" i="3"/>
  <c r="A54" i="3"/>
  <c r="A53" i="3"/>
  <c r="A51" i="3"/>
  <c r="A50" i="3"/>
  <c r="A49" i="3"/>
  <c r="A48" i="3"/>
  <c r="A45" i="3"/>
  <c r="A44" i="3"/>
  <c r="A43" i="3"/>
  <c r="A42" i="3"/>
  <c r="A39" i="3"/>
  <c r="A38" i="3"/>
  <c r="A37" i="3"/>
  <c r="A36" i="3"/>
  <c r="A34" i="3"/>
  <c r="A33" i="3"/>
  <c r="A32" i="3"/>
  <c r="A31" i="3"/>
  <c r="A30" i="3"/>
  <c r="A29" i="3"/>
  <c r="A27" i="3"/>
  <c r="A26" i="3"/>
  <c r="A24" i="3"/>
  <c r="A23" i="3"/>
  <c r="A22" i="3"/>
  <c r="A21" i="3"/>
  <c r="A20" i="3"/>
  <c r="A19" i="3"/>
  <c r="A18" i="3"/>
  <c r="A16" i="3"/>
  <c r="A15" i="3"/>
  <c r="A14" i="3"/>
  <c r="A13" i="3"/>
  <c r="A12" i="3"/>
  <c r="A11" i="3"/>
  <c r="A10" i="3"/>
  <c r="A9" i="3"/>
  <c r="A8" i="3"/>
  <c r="A6" i="3"/>
  <c r="D79" i="5" l="1"/>
  <c r="E79" i="5"/>
  <c r="F80" i="5" l="1"/>
  <c r="D80" i="5"/>
  <c r="D82" i="5" s="1"/>
  <c r="E80" i="5"/>
  <c r="F79" i="5"/>
  <c r="C78" i="3"/>
  <c r="E24" i="1" s="1"/>
  <c r="C77" i="3"/>
  <c r="C78" i="2"/>
  <c r="C77" i="2"/>
  <c r="E82" i="5" l="1"/>
  <c r="F82" i="5"/>
  <c r="I27" i="1"/>
  <c r="B2" i="3"/>
  <c r="B84" i="5" l="1"/>
  <c r="B86" i="5" s="1"/>
  <c r="E20" i="1" s="1"/>
  <c r="E9" i="1"/>
  <c r="F5" i="5" s="1"/>
  <c r="D5" i="5" l="1"/>
  <c r="E5" i="5"/>
  <c r="C5" i="5" s="1"/>
  <c r="B2" i="2"/>
  <c r="E3" i="4"/>
  <c r="F4" i="4" s="1"/>
  <c r="E13" i="1"/>
  <c r="F6" i="4" l="1"/>
  <c r="F3" i="4"/>
  <c r="F5" i="4"/>
  <c r="E18" i="1"/>
  <c r="E22" i="1" s="1"/>
  <c r="E28" i="1" l="1"/>
  <c r="E30" i="1" s="1"/>
</calcChain>
</file>

<file path=xl/sharedStrings.xml><?xml version="1.0" encoding="utf-8"?>
<sst xmlns="http://schemas.openxmlformats.org/spreadsheetml/2006/main" count="241" uniqueCount="131">
  <si>
    <t>Calculation Date</t>
  </si>
  <si>
    <t xml:space="preserve">Revenue Source </t>
  </si>
  <si>
    <t>Base Revenue (Y/N)</t>
  </si>
  <si>
    <t xml:space="preserve">Amount </t>
  </si>
  <si>
    <t>Property Tax</t>
  </si>
  <si>
    <t>Other Taxes</t>
  </si>
  <si>
    <t>Sales and Gross Receipts Tax</t>
  </si>
  <si>
    <t xml:space="preserve">Selective Sales Tax </t>
  </si>
  <si>
    <t>Alcoholic Beverage</t>
  </si>
  <si>
    <t xml:space="preserve">Public Utilities </t>
  </si>
  <si>
    <t xml:space="preserve">Other Selective Sales </t>
  </si>
  <si>
    <t>Individual Income Tax</t>
  </si>
  <si>
    <t>Income Tax</t>
  </si>
  <si>
    <t>Corporate Income Tax</t>
  </si>
  <si>
    <t>Motor Vehicles</t>
  </si>
  <si>
    <t>Other</t>
  </si>
  <si>
    <t>Y</t>
  </si>
  <si>
    <t>Total</t>
  </si>
  <si>
    <t xml:space="preserve">Taxes </t>
  </si>
  <si>
    <t>Intergovernmental Revenue</t>
  </si>
  <si>
    <t>N</t>
  </si>
  <si>
    <t>Amusements</t>
  </si>
  <si>
    <t xml:space="preserve">License and Permit Tax </t>
  </si>
  <si>
    <t>Occupational and Business Licenses</t>
  </si>
  <si>
    <t>Death and Gift Tax</t>
  </si>
  <si>
    <t>Documentary and Stock Transfer Tax</t>
  </si>
  <si>
    <t>Severance Tax</t>
  </si>
  <si>
    <t xml:space="preserve">Amount of tax collections for all taxes imposed by the government.  </t>
  </si>
  <si>
    <t>Interest Earnings</t>
  </si>
  <si>
    <t>Fines and Forfeitures</t>
  </si>
  <si>
    <t>Rents</t>
  </si>
  <si>
    <t>Royalties</t>
  </si>
  <si>
    <t>Private Donations</t>
  </si>
  <si>
    <t>Miscellaneous Other Revenue</t>
  </si>
  <si>
    <t>Growth Rate</t>
  </si>
  <si>
    <t xml:space="preserve">Actual Revenue </t>
  </si>
  <si>
    <t xml:space="preserve">Background Information </t>
  </si>
  <si>
    <t xml:space="preserve">1) </t>
  </si>
  <si>
    <t>Fiscal Year End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</si>
  <si>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</si>
  <si>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</si>
  <si>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</si>
  <si>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</si>
  <si>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</si>
  <si>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</si>
  <si>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</si>
  <si>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</si>
  <si>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</si>
  <si>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</si>
  <si>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</si>
  <si>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</si>
  <si>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Base Year Revenue</t>
  </si>
  <si>
    <t>Base Year Revenue Period</t>
  </si>
  <si>
    <t xml:space="preserve">2) </t>
  </si>
  <si>
    <t xml:space="preserve">Estimate Revenue </t>
  </si>
  <si>
    <t xml:space="preserve">3) </t>
  </si>
  <si>
    <t xml:space="preserve">4) </t>
  </si>
  <si>
    <t xml:space="preserve">5) </t>
  </si>
  <si>
    <t xml:space="preserve">Reduction in Revenue </t>
  </si>
  <si>
    <t xml:space="preserve">Number of Months </t>
  </si>
  <si>
    <t>Counterfactual Revenue</t>
  </si>
  <si>
    <t xml:space="preserve">Future Fiscal Year </t>
  </si>
  <si>
    <t xml:space="preserve">Revenue Reduction </t>
  </si>
  <si>
    <t>Revenue Reduction %</t>
  </si>
  <si>
    <t>Amusements Sales Tax</t>
  </si>
  <si>
    <t>Parimutuels Tax</t>
  </si>
  <si>
    <t>Motor Fuels Sales Tax</t>
  </si>
  <si>
    <t>Public Utilities Sales Tax</t>
  </si>
  <si>
    <t>Tobacco Products Tax</t>
  </si>
  <si>
    <t>Other Sales Tax</t>
  </si>
  <si>
    <t>Licensing and Permit Taxes</t>
  </si>
  <si>
    <t>Alcoholic Beverage Licensing and Permits</t>
  </si>
  <si>
    <t>Amusements Licensing and Permits</t>
  </si>
  <si>
    <t>Motor Vehicles Licensing and Permits</t>
  </si>
  <si>
    <t>Public Utilities Licensing and Permits</t>
  </si>
  <si>
    <t>Occupation and Business Licensing and Permits</t>
  </si>
  <si>
    <t>Other Licensing and Permits</t>
  </si>
  <si>
    <t xml:space="preserve">Amount of revenue in form of grants, share of taxes imposed by others, PILOTs, or reimbursement for services </t>
  </si>
  <si>
    <t>From Other Local Governments</t>
  </si>
  <si>
    <t>From the State</t>
  </si>
  <si>
    <t>From the Federal Government</t>
  </si>
  <si>
    <t xml:space="preserve">Other Revenue </t>
  </si>
  <si>
    <t>Amount of other revenue excluding any refunds or transfers between funds</t>
  </si>
  <si>
    <t xml:space="preserve">Utility Sales Revenue </t>
  </si>
  <si>
    <t xml:space="preserve">Water Supply System </t>
  </si>
  <si>
    <t>Electric Power System</t>
  </si>
  <si>
    <t xml:space="preserve">Gas Supply System </t>
  </si>
  <si>
    <t xml:space="preserve">Transit or Bus System </t>
  </si>
  <si>
    <t>Sewerage Charges</t>
  </si>
  <si>
    <t>Refuse Collection, Disposal, and Recycling Charges</t>
  </si>
  <si>
    <t>Parks and Recreation Charges</t>
  </si>
  <si>
    <t>Airports</t>
  </si>
  <si>
    <t>Hospital Charges</t>
  </si>
  <si>
    <t xml:space="preserve">Parking Facilities </t>
  </si>
  <si>
    <t>Housing Project Rentals</t>
  </si>
  <si>
    <t>Highways and Other Roads</t>
  </si>
  <si>
    <t xml:space="preserve">Sea and Inland Port Facilities </t>
  </si>
  <si>
    <t>Miscellaneous Commercial Activities Operated</t>
  </si>
  <si>
    <t>Receipts from Sale of Property and Other Capital Assets</t>
  </si>
  <si>
    <t>User Charges and Fees</t>
  </si>
  <si>
    <t>Other Revenue</t>
  </si>
  <si>
    <t>Total Included in Base Revenue</t>
  </si>
  <si>
    <t xml:space="preserve">From the State and Financed from Federal Grants </t>
  </si>
  <si>
    <t>Fiscal Year Ended</t>
  </si>
  <si>
    <t>Base Year Revenue Worksheet</t>
  </si>
  <si>
    <t>Actual Revenue Worksheet</t>
  </si>
  <si>
    <t>Base Revenue</t>
  </si>
  <si>
    <t xml:space="preserve">Notes: </t>
  </si>
  <si>
    <t>FY used for base year calculation</t>
  </si>
  <si>
    <t xml:space="preserve">Use Worksheet to Calculate </t>
  </si>
  <si>
    <t>Summary</t>
  </si>
  <si>
    <t>Growth Rate Calculation</t>
  </si>
  <si>
    <t xml:space="preserve">Growth Rate </t>
  </si>
  <si>
    <t xml:space="preserve">Average Growth Rate </t>
  </si>
  <si>
    <t xml:space="preserve">Growth Rate Used for Calculation </t>
  </si>
  <si>
    <t xml:space="preserve">Future </t>
  </si>
  <si>
    <t>NOTE: This form is only required if annual  revenue growth prior to the pandemic exceeds 4.1%.  If not, 4.1% rate of growth will be used</t>
  </si>
  <si>
    <t>General Sales and Use Tax</t>
  </si>
  <si>
    <t xml:space="preserve">12 Months Period Prior to </t>
  </si>
  <si>
    <t>Months between Base Year and Calculation Date</t>
  </si>
  <si>
    <t>Estimated Revenue Without Pandemic</t>
  </si>
  <si>
    <t>FY Ended</t>
  </si>
  <si>
    <t xml:space="preserve"> (Y/N)</t>
  </si>
  <si>
    <t>Special Assessments</t>
  </si>
  <si>
    <t>Building/Construction Permits</t>
  </si>
  <si>
    <t>Proceeds from Issuance of Debt</t>
  </si>
  <si>
    <t>Sale of Retail or Wholesale Liquor</t>
  </si>
  <si>
    <t>Trust Revenue</t>
  </si>
  <si>
    <t>Refunds and Other Correcting Transactions</t>
  </si>
  <si>
    <t>Total Actual Base Revenue</t>
  </si>
  <si>
    <t>ARPA Revenue Replacement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</si>
</sst>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004E95"/>
      <name val="Calibri"/>
      <family val="2"/>
      <scheme val="minor"/>
    </font>
    <font>
      <sz val="10"/>
      <color rgb="FF202124"/>
      <name val="Arial"/>
      <family val="2"/>
    </font>
    <font>
      <b/>
      <sz val="11"/>
      <color rgb="FF004E95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rgb="FF004E95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E95"/>
        <bgColor indexed="64"/>
      </patternFill>
    </fill>
    <fill>
      <patternFill patternType="solid">
        <fgColor rgb="FF3ACDE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6E6B6"/>
        <bgColor indexed="64"/>
      </patternFill>
    </fill>
    <fill>
      <patternFill patternType="solid">
        <fgColor rgb="FFFFD8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4E95"/>
      </left>
      <right/>
      <top style="thick">
        <color rgb="FF004E95"/>
      </top>
      <bottom style="thick">
        <color rgb="FF004E95"/>
      </bottom>
      <diagonal/>
    </border>
    <border>
      <left/>
      <right/>
      <top style="thick">
        <color rgb="FF004E95"/>
      </top>
      <bottom style="thick">
        <color rgb="FF004E95"/>
      </bottom>
      <diagonal/>
    </border>
    <border>
      <left/>
      <right style="thick">
        <color rgb="FF004E95"/>
      </right>
      <top style="thick">
        <color rgb="FF004E95"/>
      </top>
      <bottom style="thick">
        <color rgb="FF004E95"/>
      </bottom>
      <diagonal/>
    </border>
    <border>
      <left/>
      <right/>
      <top/>
      <bottom style="thick">
        <color rgb="FF004E95"/>
      </bottom>
      <diagonal/>
    </border>
    <border>
      <left style="medium">
        <color rgb="FF004E95"/>
      </left>
      <right/>
      <top style="medium">
        <color rgb="FF004E95"/>
      </top>
      <bottom/>
      <diagonal/>
    </border>
    <border>
      <left/>
      <right/>
      <top style="medium">
        <color rgb="FF004E95"/>
      </top>
      <bottom/>
      <diagonal/>
    </border>
    <border>
      <left/>
      <right style="medium">
        <color rgb="FF004E95"/>
      </right>
      <top style="medium">
        <color rgb="FF004E95"/>
      </top>
      <bottom/>
      <diagonal/>
    </border>
    <border>
      <left style="medium">
        <color rgb="FF004E95"/>
      </left>
      <right/>
      <top/>
      <bottom/>
      <diagonal/>
    </border>
    <border>
      <left/>
      <right style="medium">
        <color rgb="FF004E95"/>
      </right>
      <top/>
      <bottom/>
      <diagonal/>
    </border>
    <border>
      <left style="medium">
        <color rgb="FF004E95"/>
      </left>
      <right/>
      <top/>
      <bottom style="medium">
        <color rgb="FF004E95"/>
      </bottom>
      <diagonal/>
    </border>
    <border>
      <left/>
      <right/>
      <top/>
      <bottom style="medium">
        <color rgb="FF004E95"/>
      </bottom>
      <diagonal/>
    </border>
    <border>
      <left/>
      <right style="medium">
        <color rgb="FF004E95"/>
      </right>
      <top/>
      <bottom style="medium">
        <color rgb="FF004E95"/>
      </bottom>
      <diagonal/>
    </border>
    <border>
      <left style="medium">
        <color rgb="FF004E95"/>
      </left>
      <right/>
      <top style="medium">
        <color rgb="FF004E95"/>
      </top>
      <bottom style="medium">
        <color rgb="FF004E95"/>
      </bottom>
      <diagonal/>
    </border>
    <border>
      <left/>
      <right/>
      <top style="medium">
        <color rgb="FF004E95"/>
      </top>
      <bottom style="medium">
        <color rgb="FF004E95"/>
      </bottom>
      <diagonal/>
    </border>
    <border>
      <left/>
      <right style="medium">
        <color rgb="FF004E95"/>
      </right>
      <top style="medium">
        <color rgb="FF004E95"/>
      </top>
      <bottom style="medium">
        <color rgb="FF004E95"/>
      </bottom>
      <diagonal/>
    </border>
    <border>
      <left style="thick">
        <color rgb="FF004E95"/>
      </left>
      <right/>
      <top/>
      <bottom/>
      <diagonal/>
    </border>
    <border>
      <left/>
      <right style="thick">
        <color rgb="FF004E95"/>
      </right>
      <top/>
      <bottom/>
      <diagonal/>
    </border>
    <border>
      <left style="thick">
        <color rgb="FF004E95"/>
      </left>
      <right/>
      <top/>
      <bottom style="thick">
        <color rgb="FF004E95"/>
      </bottom>
      <diagonal/>
    </border>
    <border>
      <left/>
      <right style="thick">
        <color rgb="FF004E95"/>
      </right>
      <top/>
      <bottom style="thick">
        <color rgb="FF004E95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1" xfId="0" applyBorder="1"/>
    <xf numFmtId="0" fontId="4" fillId="0" borderId="0" xfId="0" applyFont="1"/>
    <xf numFmtId="14" fontId="0" fillId="0" borderId="0" xfId="0" applyNumberFormat="1"/>
    <xf numFmtId="14" fontId="0" fillId="0" borderId="1" xfId="0" applyNumberFormat="1" applyBorder="1"/>
    <xf numFmtId="14" fontId="0" fillId="0" borderId="0" xfId="0" applyNumberFormat="1" applyBorder="1"/>
    <xf numFmtId="164" fontId="0" fillId="0" borderId="1" xfId="2" applyNumberFormat="1" applyFont="1" applyBorder="1"/>
    <xf numFmtId="164" fontId="0" fillId="0" borderId="0" xfId="2" applyNumberFormat="1" applyFont="1" applyBorder="1"/>
    <xf numFmtId="14" fontId="7" fillId="0" borderId="0" xfId="0" applyNumberFormat="1" applyFont="1"/>
    <xf numFmtId="0" fontId="0" fillId="0" borderId="0" xfId="0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9" fillId="6" borderId="2" xfId="0" applyFont="1" applyFill="1" applyBorder="1"/>
    <xf numFmtId="0" fontId="10" fillId="0" borderId="0" xfId="0" applyFont="1"/>
    <xf numFmtId="0" fontId="1" fillId="0" borderId="0" xfId="0" applyFont="1" applyAlignment="1">
      <alignment horizontal="right"/>
    </xf>
    <xf numFmtId="0" fontId="8" fillId="0" borderId="4" xfId="0" applyFont="1" applyFill="1" applyBorder="1" applyAlignment="1">
      <alignment horizontal="right" wrapText="1"/>
    </xf>
    <xf numFmtId="14" fontId="1" fillId="10" borderId="0" xfId="0" applyNumberFormat="1" applyFont="1" applyFill="1"/>
    <xf numFmtId="164" fontId="1" fillId="0" borderId="1" xfId="2" applyNumberFormat="1" applyFont="1" applyBorder="1"/>
    <xf numFmtId="0" fontId="13" fillId="0" borderId="0" xfId="3" applyFill="1" applyAlignment="1">
      <alignment horizontal="right" vertical="top"/>
    </xf>
    <xf numFmtId="14" fontId="8" fillId="0" borderId="4" xfId="0" applyNumberFormat="1" applyFont="1" applyFill="1" applyBorder="1" applyAlignment="1">
      <alignment horizontal="right" wrapText="1"/>
    </xf>
    <xf numFmtId="0" fontId="4" fillId="9" borderId="0" xfId="0" applyFont="1" applyFill="1"/>
    <xf numFmtId="0" fontId="16" fillId="0" borderId="0" xfId="0" applyFont="1"/>
    <xf numFmtId="0" fontId="16" fillId="11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0" fontId="16" fillId="9" borderId="0" xfId="0" applyFont="1" applyFill="1"/>
    <xf numFmtId="164" fontId="4" fillId="4" borderId="0" xfId="2" applyNumberFormat="1" applyFont="1" applyFill="1"/>
    <xf numFmtId="164" fontId="4" fillId="11" borderId="0" xfId="2" applyNumberFormat="1" applyFont="1" applyFill="1"/>
    <xf numFmtId="164" fontId="16" fillId="9" borderId="0" xfId="2" applyNumberFormat="1" applyFont="1" applyFill="1"/>
    <xf numFmtId="165" fontId="0" fillId="0" borderId="1" xfId="1" applyNumberFormat="1" applyFont="1" applyBorder="1"/>
    <xf numFmtId="165" fontId="1" fillId="0" borderId="1" xfId="1" applyNumberFormat="1" applyFont="1" applyBorder="1"/>
    <xf numFmtId="0" fontId="8" fillId="0" borderId="3" xfId="0" applyFont="1" applyFill="1" applyBorder="1" applyAlignment="1">
      <alignment horizontal="center" wrapText="1"/>
    </xf>
    <xf numFmtId="14" fontId="8" fillId="0" borderId="3" xfId="0" applyNumberFormat="1" applyFont="1" applyFill="1" applyBorder="1" applyAlignment="1">
      <alignment horizontal="right" wrapText="1"/>
    </xf>
    <xf numFmtId="0" fontId="0" fillId="12" borderId="1" xfId="0" applyFill="1" applyBorder="1" applyProtection="1">
      <protection locked="0"/>
    </xf>
    <xf numFmtId="14" fontId="0" fillId="12" borderId="1" xfId="0" applyNumberFormat="1" applyFill="1" applyBorder="1" applyProtection="1">
      <protection locked="0"/>
    </xf>
    <xf numFmtId="0" fontId="0" fillId="0" borderId="0" xfId="0" applyBorder="1"/>
    <xf numFmtId="0" fontId="11" fillId="0" borderId="0" xfId="0" applyFont="1" applyBorder="1"/>
    <xf numFmtId="0" fontId="1" fillId="0" borderId="0" xfId="0" applyFont="1" applyBorder="1"/>
    <xf numFmtId="0" fontId="1" fillId="8" borderId="0" xfId="0" applyFont="1" applyFill="1" applyBorder="1"/>
    <xf numFmtId="0" fontId="17" fillId="0" borderId="0" xfId="0" applyFont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4" fillId="0" borderId="9" xfId="0" applyFont="1" applyBorder="1"/>
    <xf numFmtId="0" fontId="0" fillId="0" borderId="10" xfId="0" applyBorder="1"/>
    <xf numFmtId="0" fontId="0" fillId="0" borderId="9" xfId="0" applyBorder="1"/>
    <xf numFmtId="0" fontId="1" fillId="0" borderId="9" xfId="0" applyFont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13" fillId="9" borderId="0" xfId="3" applyFill="1" applyBorder="1"/>
    <xf numFmtId="0" fontId="0" fillId="9" borderId="0" xfId="0" applyFill="1" applyBorder="1"/>
    <xf numFmtId="0" fontId="0" fillId="9" borderId="10" xfId="0" applyFill="1" applyBorder="1"/>
    <xf numFmtId="0" fontId="13" fillId="7" borderId="0" xfId="3" applyFill="1" applyBorder="1"/>
    <xf numFmtId="0" fontId="0" fillId="7" borderId="0" xfId="0" applyFill="1" applyBorder="1"/>
    <xf numFmtId="0" fontId="0" fillId="7" borderId="10" xfId="0" applyFill="1" applyBorder="1"/>
    <xf numFmtId="0" fontId="0" fillId="8" borderId="0" xfId="0" applyFill="1" applyBorder="1"/>
    <xf numFmtId="165" fontId="0" fillId="0" borderId="0" xfId="0" applyNumberFormat="1" applyBorder="1"/>
    <xf numFmtId="0" fontId="13" fillId="11" borderId="0" xfId="3" applyFill="1" applyBorder="1"/>
    <xf numFmtId="0" fontId="0" fillId="11" borderId="0" xfId="0" applyFill="1" applyBorder="1"/>
    <xf numFmtId="0" fontId="0" fillId="11" borderId="10" xfId="0" applyFill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14" fontId="12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3" borderId="17" xfId="0" applyFont="1" applyFill="1" applyBorder="1"/>
    <xf numFmtId="0" fontId="0" fillId="3" borderId="0" xfId="0" applyFill="1" applyBorder="1"/>
    <xf numFmtId="44" fontId="0" fillId="3" borderId="18" xfId="1" applyFont="1" applyFill="1" applyBorder="1"/>
    <xf numFmtId="0" fontId="0" fillId="0" borderId="17" xfId="0" applyBorder="1" applyAlignment="1">
      <alignment horizontal="left" indent="2"/>
    </xf>
    <xf numFmtId="165" fontId="0" fillId="12" borderId="18" xfId="1" applyNumberFormat="1" applyFont="1" applyFill="1" applyBorder="1" applyProtection="1">
      <protection locked="0"/>
    </xf>
    <xf numFmtId="165" fontId="0" fillId="3" borderId="18" xfId="1" applyNumberFormat="1" applyFont="1" applyFill="1" applyBorder="1"/>
    <xf numFmtId="0" fontId="0" fillId="5" borderId="17" xfId="0" applyFill="1" applyBorder="1" applyAlignment="1">
      <alignment horizontal="left" indent="2"/>
    </xf>
    <xf numFmtId="0" fontId="0" fillId="4" borderId="0" xfId="0" applyFill="1" applyBorder="1"/>
    <xf numFmtId="165" fontId="0" fillId="4" borderId="18" xfId="1" applyNumberFormat="1" applyFont="1" applyFill="1" applyBorder="1"/>
    <xf numFmtId="0" fontId="0" fillId="0" borderId="17" xfId="0" applyBorder="1" applyAlignment="1">
      <alignment horizontal="left" indent="4"/>
    </xf>
    <xf numFmtId="0" fontId="1" fillId="3" borderId="17" xfId="0" applyFont="1" applyFill="1" applyBorder="1" applyAlignment="1">
      <alignment horizontal="left"/>
    </xf>
    <xf numFmtId="0" fontId="0" fillId="0" borderId="17" xfId="0" applyFont="1" applyBorder="1" applyAlignment="1">
      <alignment horizontal="left" indent="2"/>
    </xf>
    <xf numFmtId="0" fontId="5" fillId="8" borderId="17" xfId="0" applyFont="1" applyFill="1" applyBorder="1"/>
    <xf numFmtId="165" fontId="14" fillId="8" borderId="18" xfId="1" applyNumberFormat="1" applyFont="1" applyFill="1" applyBorder="1"/>
    <xf numFmtId="0" fontId="5" fillId="9" borderId="19" xfId="0" applyFont="1" applyFill="1" applyBorder="1"/>
    <xf numFmtId="0" fontId="0" fillId="9" borderId="5" xfId="0" applyFill="1" applyBorder="1"/>
    <xf numFmtId="165" fontId="14" fillId="9" borderId="20" xfId="1" applyNumberFormat="1" applyFont="1" applyFill="1" applyBorder="1"/>
    <xf numFmtId="44" fontId="0" fillId="3" borderId="18" xfId="1" applyFont="1" applyFill="1" applyBorder="1" applyProtection="1"/>
    <xf numFmtId="0" fontId="0" fillId="0" borderId="0" xfId="0" applyBorder="1" applyAlignment="1">
      <alignment horizontal="left"/>
    </xf>
    <xf numFmtId="165" fontId="0" fillId="12" borderId="0" xfId="1" applyNumberFormat="1" applyFont="1" applyFill="1" applyBorder="1" applyProtection="1">
      <protection locked="0"/>
    </xf>
    <xf numFmtId="165" fontId="0" fillId="0" borderId="18" xfId="1" applyNumberFormat="1" applyFont="1" applyBorder="1" applyProtection="1"/>
    <xf numFmtId="44" fontId="0" fillId="4" borderId="18" xfId="1" applyFont="1" applyFill="1" applyBorder="1" applyProtection="1"/>
    <xf numFmtId="0" fontId="1" fillId="2" borderId="17" xfId="0" applyFont="1" applyFill="1" applyBorder="1" applyAlignment="1">
      <alignment horizontal="left"/>
    </xf>
    <xf numFmtId="0" fontId="0" fillId="2" borderId="0" xfId="0" applyFill="1" applyBorder="1"/>
    <xf numFmtId="44" fontId="0" fillId="2" borderId="18" xfId="1" applyFont="1" applyFill="1" applyBorder="1" applyProtection="1"/>
    <xf numFmtId="0" fontId="4" fillId="8" borderId="17" xfId="0" applyFont="1" applyFill="1" applyBorder="1"/>
    <xf numFmtId="165" fontId="14" fillId="8" borderId="0" xfId="1" applyNumberFormat="1" applyFont="1" applyFill="1" applyBorder="1"/>
    <xf numFmtId="0" fontId="15" fillId="6" borderId="19" xfId="0" applyFont="1" applyFill="1" applyBorder="1"/>
    <xf numFmtId="0" fontId="3" fillId="6" borderId="5" xfId="0" applyFont="1" applyFill="1" applyBorder="1"/>
    <xf numFmtId="165" fontId="15" fillId="6" borderId="5" xfId="1" applyNumberFormat="1" applyFont="1" applyFill="1" applyBorder="1"/>
    <xf numFmtId="165" fontId="15" fillId="6" borderId="20" xfId="1" applyNumberFormat="1" applyFont="1" applyFill="1" applyBorder="1"/>
    <xf numFmtId="44" fontId="0" fillId="4" borderId="18" xfId="1" applyFont="1" applyFill="1" applyBorder="1"/>
    <xf numFmtId="44" fontId="0" fillId="2" borderId="18" xfId="1" applyFont="1" applyFill="1" applyBorder="1"/>
    <xf numFmtId="0" fontId="5" fillId="10" borderId="19" xfId="0" applyFont="1" applyFill="1" applyBorder="1"/>
    <xf numFmtId="0" fontId="0" fillId="10" borderId="5" xfId="0" applyFill="1" applyBorder="1"/>
    <xf numFmtId="165" fontId="0" fillId="8" borderId="18" xfId="1" applyNumberFormat="1" applyFont="1" applyFill="1" applyBorder="1"/>
    <xf numFmtId="165" fontId="0" fillId="10" borderId="20" xfId="1" applyNumberFormat="1" applyFont="1" applyFill="1" applyBorder="1"/>
    <xf numFmtId="0" fontId="6" fillId="0" borderId="0" xfId="0" applyFont="1" applyAlignment="1">
      <alignment horizontal="left"/>
    </xf>
    <xf numFmtId="0" fontId="3" fillId="6" borderId="3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1" fillId="11" borderId="5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">
    <dxf>
      <fill>
        <patternFill>
          <bgColor rgb="FFFF8B8B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colors>
    <mruColors>
      <color rgb="FF004E95"/>
      <color rgb="FFFFFFCC"/>
      <color rgb="FF3ACDE8"/>
      <color rgb="FF16E6B6"/>
      <color rgb="FFFF8B8B"/>
      <color rgb="FFFFD8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15241</xdr:rowOff>
    </xdr:from>
    <xdr:to>
      <xdr:col>2</xdr:col>
      <xdr:colOff>143692</xdr:colOff>
      <xdr:row>2</xdr:row>
      <xdr:rowOff>137161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5241"/>
          <a:ext cx="418012" cy="487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83820</xdr:rowOff>
    </xdr:from>
    <xdr:to>
      <xdr:col>2</xdr:col>
      <xdr:colOff>1486989</xdr:colOff>
      <xdr:row>1</xdr:row>
      <xdr:rowOff>243840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4560" y="83820"/>
          <a:ext cx="496389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899160</xdr:colOff>
      <xdr:row>0</xdr:row>
      <xdr:rowOff>83820</xdr:rowOff>
    </xdr:from>
    <xdr:to>
      <xdr:col>6</xdr:col>
      <xdr:colOff>265612</xdr:colOff>
      <xdr:row>1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5740" y="83820"/>
          <a:ext cx="418012" cy="487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1036320</xdr:colOff>
      <xdr:row>0</xdr:row>
      <xdr:rowOff>68580</xdr:rowOff>
    </xdr:from>
    <xdr:to>
      <xdr:col>2</xdr:col>
      <xdr:colOff>1532709</xdr:colOff>
      <xdr:row>1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280" y="68580"/>
          <a:ext cx="496389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E95"/>
  </sheetPr>
  <dimension ref="A1:M31"/>
  <sheetViews>
    <sheetView showGridLines="0" tabSelected="1" zoomScaleNormal="100" workbookViewId="0">
      <selection activeCell="N7" sqref="N7"/>
    </sheetView>
  </sheetViews>
  <sheetFormatPr defaultRowHeight="15" x14ac:dyDescent="0.25"/>
  <cols>
    <col min="1" max="1" width="2.5703125" customWidth="1"/>
    <col min="2" max="3" width="3.28515625" customWidth="1"/>
    <col min="4" max="4" width="15.85546875" customWidth="1"/>
    <col min="5" max="5" width="26.42578125" customWidth="1"/>
    <col min="6" max="6" width="3.28515625" customWidth="1"/>
    <col min="9" max="9" width="22.28515625" customWidth="1"/>
  </cols>
  <sheetData>
    <row r="1" spans="1:13" x14ac:dyDescent="0.25">
      <c r="D1" s="108" t="s">
        <v>130</v>
      </c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25"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5.75" thickBot="1" x14ac:dyDescent="0.3"/>
    <row r="4" spans="1:13" x14ac:dyDescent="0.25">
      <c r="A4" s="41"/>
      <c r="B4" s="42"/>
      <c r="C4" s="42"/>
      <c r="D4" s="42"/>
      <c r="E4" s="42"/>
      <c r="F4" s="42"/>
      <c r="G4" s="42"/>
      <c r="H4" s="42"/>
      <c r="I4" s="43"/>
      <c r="J4" s="1"/>
      <c r="K4" s="1"/>
      <c r="L4" s="1"/>
      <c r="M4" s="1"/>
    </row>
    <row r="5" spans="1:13" ht="18.75" x14ac:dyDescent="0.3">
      <c r="A5" s="44" t="s">
        <v>36</v>
      </c>
      <c r="B5" s="36"/>
      <c r="C5" s="36"/>
      <c r="D5" s="36"/>
      <c r="E5" s="36"/>
      <c r="F5" s="36"/>
      <c r="G5" s="36"/>
      <c r="H5" s="36"/>
      <c r="I5" s="45"/>
      <c r="J5" s="1"/>
      <c r="K5" s="1"/>
      <c r="L5" s="1"/>
      <c r="M5" s="1"/>
    </row>
    <row r="6" spans="1:13" ht="15.75" thickBot="1" x14ac:dyDescent="0.3">
      <c r="A6" s="46"/>
      <c r="B6" s="36"/>
      <c r="C6" s="36"/>
      <c r="D6" s="36"/>
      <c r="E6" s="36"/>
      <c r="F6" s="36"/>
      <c r="G6" s="37" t="s">
        <v>107</v>
      </c>
      <c r="H6" s="36"/>
      <c r="I6" s="45"/>
      <c r="J6" s="1"/>
      <c r="K6" s="1"/>
      <c r="L6" s="1"/>
      <c r="M6" s="1"/>
    </row>
    <row r="7" spans="1:13" ht="15.75" thickBot="1" x14ac:dyDescent="0.3">
      <c r="A7" s="47" t="s">
        <v>37</v>
      </c>
      <c r="B7" s="38" t="s">
        <v>38</v>
      </c>
      <c r="C7" s="38"/>
      <c r="D7" s="38"/>
      <c r="E7" s="34" t="s">
        <v>44</v>
      </c>
      <c r="F7" s="36"/>
      <c r="G7" s="36"/>
      <c r="H7" s="36"/>
      <c r="I7" s="45"/>
      <c r="J7" s="1"/>
      <c r="K7" s="1"/>
      <c r="L7" s="1"/>
      <c r="M7" s="1"/>
    </row>
    <row r="8" spans="1:13" ht="15.75" thickBot="1" x14ac:dyDescent="0.3">
      <c r="A8" s="46"/>
      <c r="B8" s="36"/>
      <c r="C8" s="36"/>
      <c r="D8" s="36"/>
      <c r="E8" s="36"/>
      <c r="F8" s="36"/>
      <c r="G8" s="36"/>
      <c r="H8" s="36"/>
      <c r="I8" s="45"/>
      <c r="J8" s="1"/>
      <c r="K8" s="1"/>
      <c r="L8" s="1"/>
      <c r="M8" s="1"/>
    </row>
    <row r="9" spans="1:13" ht="15.75" thickBot="1" x14ac:dyDescent="0.3">
      <c r="A9" s="47"/>
      <c r="B9" s="39" t="s">
        <v>52</v>
      </c>
      <c r="C9" s="39"/>
      <c r="D9" s="39"/>
      <c r="E9" s="6">
        <f>VLOOKUP(E7,CODE!A3:B14,2,FALSE())</f>
        <v>43646</v>
      </c>
      <c r="F9" s="36"/>
      <c r="G9" s="40" t="s">
        <v>108</v>
      </c>
      <c r="H9" s="36"/>
      <c r="I9" s="45"/>
      <c r="J9" s="1"/>
      <c r="K9" s="1"/>
      <c r="L9" s="1"/>
      <c r="M9" s="1"/>
    </row>
    <row r="10" spans="1:13" ht="15.75" thickBot="1" x14ac:dyDescent="0.3">
      <c r="A10" s="46"/>
      <c r="B10" s="36"/>
      <c r="C10" s="36"/>
      <c r="D10" s="36"/>
      <c r="E10" s="36"/>
      <c r="F10" s="36"/>
      <c r="G10" s="36"/>
      <c r="H10" s="36"/>
      <c r="I10" s="45"/>
      <c r="J10" s="1"/>
      <c r="K10" s="1"/>
      <c r="L10" s="1"/>
      <c r="M10" s="1"/>
    </row>
    <row r="11" spans="1:13" ht="15.75" thickBot="1" x14ac:dyDescent="0.3">
      <c r="A11" s="47" t="s">
        <v>53</v>
      </c>
      <c r="B11" s="38" t="s">
        <v>0</v>
      </c>
      <c r="C11" s="38"/>
      <c r="D11" s="38"/>
      <c r="E11" s="35">
        <v>44196</v>
      </c>
      <c r="F11" s="36"/>
      <c r="G11" s="36"/>
      <c r="H11" s="36"/>
      <c r="I11" s="45"/>
      <c r="J11" s="1"/>
      <c r="K11" s="1"/>
      <c r="L11" s="1"/>
      <c r="M11" s="1"/>
    </row>
    <row r="12" spans="1:13" ht="15.75" thickBot="1" x14ac:dyDescent="0.3">
      <c r="A12" s="46"/>
      <c r="B12" s="36"/>
      <c r="C12" s="36"/>
      <c r="D12" s="36"/>
      <c r="E12" s="7"/>
      <c r="F12" s="36"/>
      <c r="G12" s="36"/>
      <c r="H12" s="36"/>
      <c r="I12" s="45"/>
      <c r="J12" s="1"/>
      <c r="K12" s="1"/>
      <c r="L12" s="1"/>
      <c r="M12" s="1"/>
    </row>
    <row r="13" spans="1:13" ht="15.75" thickBot="1" x14ac:dyDescent="0.3">
      <c r="A13" s="47"/>
      <c r="B13" s="39" t="s">
        <v>59</v>
      </c>
      <c r="C13" s="39"/>
      <c r="D13" s="39"/>
      <c r="E13" s="3">
        <f>ROUND((E11-E9)/(365/12),0)</f>
        <v>18</v>
      </c>
      <c r="F13" s="36"/>
      <c r="G13" s="40" t="s">
        <v>119</v>
      </c>
      <c r="H13" s="36"/>
      <c r="I13" s="45"/>
      <c r="J13" s="1"/>
      <c r="K13" s="1"/>
      <c r="L13" s="1"/>
      <c r="M13" s="1"/>
    </row>
    <row r="14" spans="1:13" ht="15.75" thickBot="1" x14ac:dyDescent="0.3">
      <c r="A14" s="46"/>
      <c r="B14" s="36"/>
      <c r="C14" s="36"/>
      <c r="D14" s="36"/>
      <c r="E14" s="36"/>
      <c r="F14" s="36"/>
      <c r="G14" s="36"/>
      <c r="H14" s="36"/>
      <c r="I14" s="45"/>
      <c r="J14" s="1"/>
      <c r="K14" s="1"/>
      <c r="L14" s="1"/>
      <c r="M14" s="1"/>
    </row>
    <row r="15" spans="1:13" ht="15.75" thickBot="1" x14ac:dyDescent="0.3">
      <c r="A15" s="51"/>
      <c r="B15" s="52"/>
      <c r="C15" s="52"/>
      <c r="D15" s="52"/>
      <c r="E15" s="52"/>
      <c r="F15" s="52"/>
      <c r="G15" s="52"/>
      <c r="H15" s="52"/>
      <c r="I15" s="53"/>
      <c r="J15" s="1"/>
      <c r="K15" s="1"/>
      <c r="L15" s="1"/>
      <c r="M15" s="1"/>
    </row>
    <row r="16" spans="1:13" ht="18.75" x14ac:dyDescent="0.3">
      <c r="A16" s="44" t="s">
        <v>54</v>
      </c>
      <c r="B16" s="36"/>
      <c r="C16" s="36"/>
      <c r="D16" s="36"/>
      <c r="E16" s="36"/>
      <c r="F16" s="36"/>
      <c r="G16" s="36"/>
      <c r="H16" s="36"/>
      <c r="I16" s="45"/>
      <c r="J16" s="1"/>
      <c r="K16" s="1"/>
      <c r="L16" s="1"/>
      <c r="M16" s="1"/>
    </row>
    <row r="17" spans="1:13" ht="15.75" thickBot="1" x14ac:dyDescent="0.3">
      <c r="A17" s="46"/>
      <c r="B17" s="36"/>
      <c r="C17" s="36"/>
      <c r="D17" s="36"/>
      <c r="E17" s="36"/>
      <c r="F17" s="36"/>
      <c r="G17" s="36"/>
      <c r="H17" s="36"/>
      <c r="I17" s="45"/>
      <c r="J17" s="1"/>
      <c r="K17" s="1"/>
      <c r="L17" s="1"/>
      <c r="M17" s="1"/>
    </row>
    <row r="18" spans="1:13" ht="15.75" thickBot="1" x14ac:dyDescent="0.3">
      <c r="A18" s="47" t="s">
        <v>55</v>
      </c>
      <c r="B18" s="38" t="s">
        <v>51</v>
      </c>
      <c r="C18" s="38"/>
      <c r="D18" s="38"/>
      <c r="E18" s="30">
        <f ca="1">'BASE YEAR REVENUE'!C78</f>
        <v>1</v>
      </c>
      <c r="F18" s="36"/>
      <c r="G18" s="54" t="s">
        <v>109</v>
      </c>
      <c r="H18" s="55"/>
      <c r="I18" s="56"/>
      <c r="J18" s="1"/>
      <c r="K18" s="1"/>
      <c r="L18" s="1"/>
      <c r="M18" s="1"/>
    </row>
    <row r="19" spans="1:13" ht="15.75" thickBot="1" x14ac:dyDescent="0.3">
      <c r="A19" s="46"/>
      <c r="B19" s="36"/>
      <c r="C19" s="36"/>
      <c r="D19" s="36"/>
      <c r="E19" s="36"/>
      <c r="F19" s="36"/>
      <c r="G19" s="36"/>
      <c r="H19" s="36"/>
      <c r="I19" s="45"/>
      <c r="J19" s="1"/>
      <c r="K19" s="1"/>
      <c r="L19" s="1"/>
      <c r="M19" s="1"/>
    </row>
    <row r="20" spans="1:13" ht="15.75" thickBot="1" x14ac:dyDescent="0.3">
      <c r="A20" s="47" t="s">
        <v>56</v>
      </c>
      <c r="B20" s="38" t="s">
        <v>34</v>
      </c>
      <c r="C20" s="38"/>
      <c r="D20" s="38"/>
      <c r="E20" s="8">
        <f ca="1">'GROWTH RATE'!B86</f>
        <v>4.1000000000000002E-2</v>
      </c>
      <c r="F20" s="36"/>
      <c r="G20" s="57" t="s">
        <v>109</v>
      </c>
      <c r="H20" s="58"/>
      <c r="I20" s="59"/>
      <c r="J20" s="1"/>
      <c r="K20" s="1"/>
      <c r="L20" s="1"/>
      <c r="M20" s="1"/>
    </row>
    <row r="21" spans="1:13" ht="15.75" thickBot="1" x14ac:dyDescent="0.3">
      <c r="A21" s="46"/>
      <c r="B21" s="36"/>
      <c r="C21" s="36"/>
      <c r="D21" s="36"/>
      <c r="E21" s="9"/>
      <c r="F21" s="36"/>
      <c r="G21" s="36"/>
      <c r="H21" s="36"/>
      <c r="I21" s="45"/>
      <c r="J21" s="1"/>
      <c r="K21" s="1"/>
      <c r="L21" s="1"/>
      <c r="M21" s="1"/>
    </row>
    <row r="22" spans="1:13" ht="15.75" thickBot="1" x14ac:dyDescent="0.3">
      <c r="A22" s="46"/>
      <c r="B22" s="39" t="s">
        <v>60</v>
      </c>
      <c r="C22" s="60"/>
      <c r="D22" s="60"/>
      <c r="E22" s="30">
        <f ca="1">E18*((1+E20)^(E13/12))</f>
        <v>1.0621261323402225</v>
      </c>
      <c r="F22" s="36"/>
      <c r="G22" s="36" t="s">
        <v>120</v>
      </c>
      <c r="H22" s="36"/>
      <c r="I22" s="45"/>
      <c r="J22" s="1"/>
      <c r="K22" s="1"/>
      <c r="L22" s="1"/>
      <c r="M22" s="1"/>
    </row>
    <row r="23" spans="1:13" ht="15.75" thickBot="1" x14ac:dyDescent="0.3">
      <c r="A23" s="46"/>
      <c r="B23" s="36"/>
      <c r="C23" s="36"/>
      <c r="D23" s="36"/>
      <c r="E23" s="61"/>
      <c r="F23" s="36"/>
      <c r="G23" s="36"/>
      <c r="H23" s="36"/>
      <c r="I23" s="45"/>
      <c r="J23" s="1"/>
      <c r="K23" s="1"/>
      <c r="L23" s="1"/>
      <c r="M23" s="1"/>
    </row>
    <row r="24" spans="1:13" ht="15.75" thickBot="1" x14ac:dyDescent="0.3">
      <c r="A24" s="47" t="s">
        <v>57</v>
      </c>
      <c r="B24" s="38" t="s">
        <v>35</v>
      </c>
      <c r="C24" s="38"/>
      <c r="D24" s="38"/>
      <c r="E24" s="30">
        <f ca="1">'ACTUAL REVENUE'!C78</f>
        <v>1</v>
      </c>
      <c r="F24" s="36"/>
      <c r="G24" s="62" t="s">
        <v>109</v>
      </c>
      <c r="H24" s="63"/>
      <c r="I24" s="64"/>
      <c r="J24" s="1"/>
      <c r="K24" s="1"/>
      <c r="L24" s="1"/>
      <c r="M24" s="1"/>
    </row>
    <row r="25" spans="1:13" x14ac:dyDescent="0.25">
      <c r="A25" s="46"/>
      <c r="B25" s="36"/>
      <c r="C25" s="36"/>
      <c r="D25" s="36"/>
      <c r="E25" s="36"/>
      <c r="F25" s="36"/>
      <c r="G25" s="36"/>
      <c r="H25" s="36"/>
      <c r="I25" s="45"/>
      <c r="J25" s="1"/>
      <c r="K25" s="1"/>
      <c r="L25" s="1"/>
      <c r="M25" s="1"/>
    </row>
    <row r="26" spans="1:13" ht="15.75" thickBot="1" x14ac:dyDescent="0.3">
      <c r="A26" s="48"/>
      <c r="B26" s="49"/>
      <c r="C26" s="49"/>
      <c r="D26" s="49"/>
      <c r="E26" s="49"/>
      <c r="F26" s="49"/>
      <c r="G26" s="49"/>
      <c r="H26" s="49"/>
      <c r="I26" s="50"/>
      <c r="J26" s="1"/>
      <c r="K26" s="1"/>
      <c r="L26" s="1"/>
      <c r="M26" s="1"/>
    </row>
    <row r="27" spans="1:13" ht="19.5" thickBot="1" x14ac:dyDescent="0.35">
      <c r="A27" s="44" t="s">
        <v>58</v>
      </c>
      <c r="B27" s="36"/>
      <c r="C27" s="36"/>
      <c r="D27" s="36"/>
      <c r="E27" s="36"/>
      <c r="F27" s="36"/>
      <c r="G27" s="65"/>
      <c r="H27" s="66" t="s">
        <v>103</v>
      </c>
      <c r="I27" s="67">
        <f>E11</f>
        <v>44196</v>
      </c>
      <c r="J27" s="1"/>
      <c r="K27" s="1"/>
      <c r="L27" s="1"/>
      <c r="M27" s="1"/>
    </row>
    <row r="28" spans="1:13" ht="15.75" thickBot="1" x14ac:dyDescent="0.3">
      <c r="A28" s="47"/>
      <c r="B28" s="38" t="s">
        <v>62</v>
      </c>
      <c r="C28" s="38"/>
      <c r="D28" s="38"/>
      <c r="E28" s="31">
        <f ca="1">IF(E22-E24&gt;0,E22-E24,0)</f>
        <v>6.2126132340222462E-2</v>
      </c>
      <c r="F28" s="36"/>
      <c r="G28" s="36"/>
      <c r="H28" s="36"/>
      <c r="I28" s="45"/>
      <c r="J28" s="1"/>
      <c r="K28" s="1"/>
      <c r="L28" s="1"/>
      <c r="M28" s="1"/>
    </row>
    <row r="29" spans="1:13" ht="15.75" thickBot="1" x14ac:dyDescent="0.3">
      <c r="A29" s="46"/>
      <c r="B29" s="36"/>
      <c r="C29" s="36"/>
      <c r="D29" s="36"/>
      <c r="E29" s="38"/>
      <c r="F29" s="36"/>
      <c r="G29" s="36"/>
      <c r="H29" s="36"/>
      <c r="I29" s="45"/>
    </row>
    <row r="30" spans="1:13" ht="15.75" thickBot="1" x14ac:dyDescent="0.3">
      <c r="A30" s="47"/>
      <c r="B30" s="38" t="s">
        <v>63</v>
      </c>
      <c r="C30" s="38"/>
      <c r="D30" s="38"/>
      <c r="E30" s="19">
        <f ca="1">(E28/E22)*-1</f>
        <v>-5.8492235948792277E-2</v>
      </c>
      <c r="F30" s="36"/>
      <c r="G30" s="36"/>
      <c r="H30" s="36"/>
      <c r="I30" s="45"/>
    </row>
    <row r="31" spans="1:13" ht="15.75" thickBot="1" x14ac:dyDescent="0.3">
      <c r="A31" s="68"/>
      <c r="B31" s="69"/>
      <c r="C31" s="69"/>
      <c r="D31" s="69"/>
      <c r="E31" s="69"/>
      <c r="F31" s="69"/>
      <c r="G31" s="69"/>
      <c r="H31" s="69"/>
      <c r="I31" s="70"/>
    </row>
  </sheetData>
  <sheetProtection sheet="1" objects="1" scenarios="1"/>
  <mergeCells count="1">
    <mergeCell ref="D1:M2"/>
  </mergeCells>
  <conditionalFormatting sqref="E28">
    <cfRule type="cellIs" dxfId="1" priority="2" operator="greaterThan">
      <formula>0</formula>
    </cfRule>
  </conditionalFormatting>
  <conditionalFormatting sqref="E30">
    <cfRule type="cellIs" dxfId="0" priority="1" operator="lessThan">
      <formula>0</formula>
    </cfRule>
  </conditionalFormatting>
  <hyperlinks>
    <hyperlink ref="G18" location="'BASE YEAR REVENUE'!A1" display="Use Worksheet to Calculate " xr:uid="{00000000-0004-0000-0000-000000000000}"/>
    <hyperlink ref="G20" location="'GROWTH RATE'!A1" display="Use Worksheet to Calculate " xr:uid="{00000000-0004-0000-0000-000001000000}"/>
    <hyperlink ref="G24" location="'ACTUAL REVENUE'!A1" display="Use Worksheet to Calculate " xr:uid="{00000000-0004-0000-0000-000002000000}"/>
  </hyperlinks>
  <pageMargins left="0.7" right="0.7" top="0.75" bottom="0.75" header="0.3" footer="0.3"/>
  <pageSetup scale="96" orientation="portrait" horizontalDpi="4294967293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CODE!$A$3:$A$14</xm:f>
          </x14:formula1>
          <xm:sqref>E7</xm:sqref>
        </x14:dataValidation>
        <x14:dataValidation type="list" allowBlank="1" showInputMessage="1" showErrorMessage="1" xr:uid="{00000000-0002-0000-0000-000001000000}">
          <x14:formula1>
            <xm:f>CODE!$F$8:$F$11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6E6B6"/>
  </sheetPr>
  <dimension ref="A1:E79"/>
  <sheetViews>
    <sheetView showGridLines="0" topLeftCell="A61" workbookViewId="0">
      <selection activeCell="C78" sqref="C78"/>
    </sheetView>
  </sheetViews>
  <sheetFormatPr defaultRowHeight="15" x14ac:dyDescent="0.25"/>
  <cols>
    <col min="1" max="1" width="52.5703125" customWidth="1"/>
    <col min="2" max="2" width="20.5703125" customWidth="1"/>
    <col min="3" max="3" width="23.28515625" customWidth="1"/>
    <col min="4" max="4" width="10.28515625" customWidth="1"/>
    <col min="5" max="5" width="11" customWidth="1"/>
  </cols>
  <sheetData>
    <row r="1" spans="1:5" ht="33" customHeight="1" x14ac:dyDescent="0.35">
      <c r="A1" s="15" t="s">
        <v>104</v>
      </c>
      <c r="E1" s="20" t="s">
        <v>110</v>
      </c>
    </row>
    <row r="2" spans="1:5" ht="21.6" customHeight="1" thickBot="1" x14ac:dyDescent="0.3">
      <c r="A2" s="16" t="s">
        <v>103</v>
      </c>
      <c r="B2" s="18">
        <f>SUMMARY!$E$9</f>
        <v>43646</v>
      </c>
    </row>
    <row r="3" spans="1:5" s="11" customFormat="1" ht="16.5" thickTop="1" thickBot="1" x14ac:dyDescent="0.3">
      <c r="A3" s="12" t="s">
        <v>1</v>
      </c>
      <c r="B3" s="13" t="s">
        <v>2</v>
      </c>
      <c r="C3" s="17" t="s">
        <v>3</v>
      </c>
    </row>
    <row r="4" spans="1:5" ht="28.9" customHeight="1" thickTop="1" thickBot="1" x14ac:dyDescent="0.5">
      <c r="A4" s="14" t="s">
        <v>18</v>
      </c>
      <c r="B4" s="109" t="s">
        <v>27</v>
      </c>
      <c r="C4" s="110"/>
    </row>
    <row r="5" spans="1:5" ht="15.75" thickTop="1" x14ac:dyDescent="0.25">
      <c r="A5" s="71" t="s">
        <v>4</v>
      </c>
      <c r="B5" s="72"/>
      <c r="C5" s="73"/>
    </row>
    <row r="6" spans="1:5" x14ac:dyDescent="0.25">
      <c r="A6" s="74" t="s">
        <v>4</v>
      </c>
      <c r="B6" s="36" t="s">
        <v>16</v>
      </c>
      <c r="C6" s="75">
        <v>1</v>
      </c>
    </row>
    <row r="7" spans="1:5" x14ac:dyDescent="0.25">
      <c r="A7" s="71" t="s">
        <v>6</v>
      </c>
      <c r="B7" s="72"/>
      <c r="C7" s="76"/>
    </row>
    <row r="8" spans="1:5" x14ac:dyDescent="0.25">
      <c r="A8" s="74" t="s">
        <v>117</v>
      </c>
      <c r="B8" s="36" t="s">
        <v>16</v>
      </c>
      <c r="C8" s="75">
        <v>0</v>
      </c>
    </row>
    <row r="9" spans="1:5" x14ac:dyDescent="0.25">
      <c r="A9" s="77" t="s">
        <v>7</v>
      </c>
      <c r="B9" s="78"/>
      <c r="C9" s="79"/>
    </row>
    <row r="10" spans="1:5" x14ac:dyDescent="0.25">
      <c r="A10" s="80" t="s">
        <v>8</v>
      </c>
      <c r="B10" s="36" t="s">
        <v>16</v>
      </c>
      <c r="C10" s="75">
        <v>0</v>
      </c>
    </row>
    <row r="11" spans="1:5" x14ac:dyDescent="0.25">
      <c r="A11" s="80" t="s">
        <v>64</v>
      </c>
      <c r="B11" s="36" t="s">
        <v>16</v>
      </c>
      <c r="C11" s="75">
        <v>0</v>
      </c>
    </row>
    <row r="12" spans="1:5" x14ac:dyDescent="0.25">
      <c r="A12" s="80" t="s">
        <v>66</v>
      </c>
      <c r="B12" s="36" t="s">
        <v>16</v>
      </c>
      <c r="C12" s="75">
        <v>0</v>
      </c>
    </row>
    <row r="13" spans="1:5" x14ac:dyDescent="0.25">
      <c r="A13" s="80" t="s">
        <v>65</v>
      </c>
      <c r="B13" s="36" t="s">
        <v>16</v>
      </c>
      <c r="C13" s="75">
        <v>0</v>
      </c>
    </row>
    <row r="14" spans="1:5" x14ac:dyDescent="0.25">
      <c r="A14" s="80" t="s">
        <v>67</v>
      </c>
      <c r="B14" s="36" t="s">
        <v>16</v>
      </c>
      <c r="C14" s="75">
        <v>0</v>
      </c>
    </row>
    <row r="15" spans="1:5" x14ac:dyDescent="0.25">
      <c r="A15" s="80" t="s">
        <v>68</v>
      </c>
      <c r="B15" s="36" t="s">
        <v>16</v>
      </c>
      <c r="C15" s="75">
        <v>0</v>
      </c>
    </row>
    <row r="16" spans="1:5" x14ac:dyDescent="0.25">
      <c r="A16" s="80" t="s">
        <v>69</v>
      </c>
      <c r="B16" s="36" t="s">
        <v>16</v>
      </c>
      <c r="C16" s="75">
        <v>0</v>
      </c>
    </row>
    <row r="17" spans="1:3" x14ac:dyDescent="0.25">
      <c r="A17" s="71" t="s">
        <v>70</v>
      </c>
      <c r="B17" s="72"/>
      <c r="C17" s="76"/>
    </row>
    <row r="18" spans="1:3" x14ac:dyDescent="0.25">
      <c r="A18" s="74" t="s">
        <v>71</v>
      </c>
      <c r="B18" s="36" t="s">
        <v>16</v>
      </c>
      <c r="C18" s="75">
        <v>0</v>
      </c>
    </row>
    <row r="19" spans="1:3" x14ac:dyDescent="0.25">
      <c r="A19" s="74" t="s">
        <v>124</v>
      </c>
      <c r="B19" s="36" t="s">
        <v>16</v>
      </c>
      <c r="C19" s="75">
        <v>0</v>
      </c>
    </row>
    <row r="20" spans="1:3" x14ac:dyDescent="0.25">
      <c r="A20" s="74" t="s">
        <v>72</v>
      </c>
      <c r="B20" s="36" t="s">
        <v>16</v>
      </c>
      <c r="C20" s="75">
        <v>0</v>
      </c>
    </row>
    <row r="21" spans="1:3" x14ac:dyDescent="0.25">
      <c r="A21" s="74" t="s">
        <v>73</v>
      </c>
      <c r="B21" s="36" t="s">
        <v>16</v>
      </c>
      <c r="C21" s="75">
        <v>0</v>
      </c>
    </row>
    <row r="22" spans="1:3" x14ac:dyDescent="0.25">
      <c r="A22" s="74" t="s">
        <v>74</v>
      </c>
      <c r="B22" s="36" t="s">
        <v>16</v>
      </c>
      <c r="C22" s="75">
        <v>0</v>
      </c>
    </row>
    <row r="23" spans="1:3" x14ac:dyDescent="0.25">
      <c r="A23" s="74" t="s">
        <v>75</v>
      </c>
      <c r="B23" s="36" t="s">
        <v>16</v>
      </c>
      <c r="C23" s="75">
        <v>0</v>
      </c>
    </row>
    <row r="24" spans="1:3" x14ac:dyDescent="0.25">
      <c r="A24" s="74" t="s">
        <v>76</v>
      </c>
      <c r="B24" s="36" t="s">
        <v>16</v>
      </c>
      <c r="C24" s="75">
        <v>0</v>
      </c>
    </row>
    <row r="25" spans="1:3" x14ac:dyDescent="0.25">
      <c r="A25" s="81" t="s">
        <v>12</v>
      </c>
      <c r="B25" s="72"/>
      <c r="C25" s="76"/>
    </row>
    <row r="26" spans="1:3" x14ac:dyDescent="0.25">
      <c r="A26" s="74" t="s">
        <v>11</v>
      </c>
      <c r="B26" s="36" t="s">
        <v>16</v>
      </c>
      <c r="C26" s="75">
        <v>0</v>
      </c>
    </row>
    <row r="27" spans="1:3" x14ac:dyDescent="0.25">
      <c r="A27" s="74" t="s">
        <v>13</v>
      </c>
      <c r="B27" s="36" t="s">
        <v>16</v>
      </c>
      <c r="C27" s="75">
        <v>0</v>
      </c>
    </row>
    <row r="28" spans="1:3" x14ac:dyDescent="0.25">
      <c r="A28" s="81" t="s">
        <v>22</v>
      </c>
      <c r="B28" s="72"/>
      <c r="C28" s="76"/>
    </row>
    <row r="29" spans="1:3" x14ac:dyDescent="0.25">
      <c r="A29" s="82" t="s">
        <v>8</v>
      </c>
      <c r="B29" s="36" t="s">
        <v>16</v>
      </c>
      <c r="C29" s="75">
        <v>0</v>
      </c>
    </row>
    <row r="30" spans="1:3" x14ac:dyDescent="0.25">
      <c r="A30" s="82" t="s">
        <v>21</v>
      </c>
      <c r="B30" s="36" t="s">
        <v>16</v>
      </c>
      <c r="C30" s="75">
        <v>0</v>
      </c>
    </row>
    <row r="31" spans="1:3" x14ac:dyDescent="0.25">
      <c r="A31" s="82" t="s">
        <v>14</v>
      </c>
      <c r="B31" s="36" t="s">
        <v>16</v>
      </c>
      <c r="C31" s="75">
        <v>0</v>
      </c>
    </row>
    <row r="32" spans="1:3" x14ac:dyDescent="0.25">
      <c r="A32" s="82" t="s">
        <v>9</v>
      </c>
      <c r="B32" s="36" t="s">
        <v>16</v>
      </c>
      <c r="C32" s="75">
        <v>0</v>
      </c>
    </row>
    <row r="33" spans="1:3" x14ac:dyDescent="0.25">
      <c r="A33" s="82" t="s">
        <v>23</v>
      </c>
      <c r="B33" s="36" t="s">
        <v>16</v>
      </c>
      <c r="C33" s="75">
        <v>0</v>
      </c>
    </row>
    <row r="34" spans="1:3" x14ac:dyDescent="0.25">
      <c r="A34" s="82" t="s">
        <v>10</v>
      </c>
      <c r="B34" s="36" t="s">
        <v>16</v>
      </c>
      <c r="C34" s="75">
        <v>0</v>
      </c>
    </row>
    <row r="35" spans="1:3" x14ac:dyDescent="0.25">
      <c r="A35" s="81" t="s">
        <v>5</v>
      </c>
      <c r="B35" s="72"/>
      <c r="C35" s="76"/>
    </row>
    <row r="36" spans="1:3" x14ac:dyDescent="0.25">
      <c r="A36" s="82" t="s">
        <v>24</v>
      </c>
      <c r="B36" s="36" t="s">
        <v>16</v>
      </c>
      <c r="C36" s="75">
        <v>0</v>
      </c>
    </row>
    <row r="37" spans="1:3" x14ac:dyDescent="0.25">
      <c r="A37" s="82" t="s">
        <v>25</v>
      </c>
      <c r="B37" s="36" t="s">
        <v>16</v>
      </c>
      <c r="C37" s="75">
        <v>0</v>
      </c>
    </row>
    <row r="38" spans="1:3" x14ac:dyDescent="0.25">
      <c r="A38" s="82" t="s">
        <v>26</v>
      </c>
      <c r="B38" s="36" t="s">
        <v>16</v>
      </c>
      <c r="C38" s="75">
        <v>0</v>
      </c>
    </row>
    <row r="39" spans="1:3" ht="15.75" thickBot="1" x14ac:dyDescent="0.3">
      <c r="A39" s="82" t="s">
        <v>15</v>
      </c>
      <c r="B39" s="36" t="s">
        <v>16</v>
      </c>
      <c r="C39" s="75">
        <v>0</v>
      </c>
    </row>
    <row r="40" spans="1:3" ht="28.9" customHeight="1" thickTop="1" thickBot="1" x14ac:dyDescent="0.5">
      <c r="A40" s="14" t="s">
        <v>19</v>
      </c>
      <c r="B40" s="109" t="s">
        <v>77</v>
      </c>
      <c r="C40" s="110"/>
    </row>
    <row r="41" spans="1:3" ht="15.75" thickTop="1" x14ac:dyDescent="0.25">
      <c r="A41" s="81" t="s">
        <v>19</v>
      </c>
      <c r="B41" s="72"/>
      <c r="C41" s="73"/>
    </row>
    <row r="42" spans="1:3" x14ac:dyDescent="0.25">
      <c r="A42" s="82" t="s">
        <v>78</v>
      </c>
      <c r="B42" s="36" t="s">
        <v>16</v>
      </c>
      <c r="C42" s="75">
        <v>0</v>
      </c>
    </row>
    <row r="43" spans="1:3" x14ac:dyDescent="0.25">
      <c r="A43" s="82" t="s">
        <v>79</v>
      </c>
      <c r="B43" s="36" t="s">
        <v>16</v>
      </c>
      <c r="C43" s="75">
        <v>0</v>
      </c>
    </row>
    <row r="44" spans="1:3" x14ac:dyDescent="0.25">
      <c r="A44" s="82" t="s">
        <v>80</v>
      </c>
      <c r="B44" s="36" t="s">
        <v>20</v>
      </c>
      <c r="C44" s="75">
        <v>0</v>
      </c>
    </row>
    <row r="45" spans="1:3" ht="15.75" thickBot="1" x14ac:dyDescent="0.3">
      <c r="A45" s="82" t="s">
        <v>102</v>
      </c>
      <c r="B45" s="36" t="s">
        <v>20</v>
      </c>
      <c r="C45" s="75">
        <v>0</v>
      </c>
    </row>
    <row r="46" spans="1:3" ht="28.9" customHeight="1" thickTop="1" thickBot="1" x14ac:dyDescent="0.5">
      <c r="A46" s="14" t="s">
        <v>81</v>
      </c>
      <c r="B46" s="109" t="s">
        <v>82</v>
      </c>
      <c r="C46" s="110"/>
    </row>
    <row r="47" spans="1:3" ht="15.75" thickTop="1" x14ac:dyDescent="0.25">
      <c r="A47" s="81" t="s">
        <v>83</v>
      </c>
      <c r="B47" s="72"/>
      <c r="C47" s="73"/>
    </row>
    <row r="48" spans="1:3" x14ac:dyDescent="0.25">
      <c r="A48" s="82" t="s">
        <v>84</v>
      </c>
      <c r="B48" s="36" t="s">
        <v>20</v>
      </c>
      <c r="C48" s="75">
        <v>0</v>
      </c>
    </row>
    <row r="49" spans="1:3" x14ac:dyDescent="0.25">
      <c r="A49" s="82" t="s">
        <v>85</v>
      </c>
      <c r="B49" s="36" t="s">
        <v>20</v>
      </c>
      <c r="C49" s="75">
        <v>0</v>
      </c>
    </row>
    <row r="50" spans="1:3" x14ac:dyDescent="0.25">
      <c r="A50" s="82" t="s">
        <v>86</v>
      </c>
      <c r="B50" s="36" t="s">
        <v>20</v>
      </c>
      <c r="C50" s="75">
        <v>0</v>
      </c>
    </row>
    <row r="51" spans="1:3" x14ac:dyDescent="0.25">
      <c r="A51" s="82" t="s">
        <v>87</v>
      </c>
      <c r="B51" s="36" t="s">
        <v>20</v>
      </c>
      <c r="C51" s="75">
        <v>0</v>
      </c>
    </row>
    <row r="52" spans="1:3" x14ac:dyDescent="0.25">
      <c r="A52" s="81" t="s">
        <v>99</v>
      </c>
      <c r="B52" s="72"/>
      <c r="C52" s="76"/>
    </row>
    <row r="53" spans="1:3" x14ac:dyDescent="0.25">
      <c r="A53" s="82" t="s">
        <v>88</v>
      </c>
      <c r="B53" s="36" t="s">
        <v>16</v>
      </c>
      <c r="C53" s="75">
        <v>0</v>
      </c>
    </row>
    <row r="54" spans="1:3" x14ac:dyDescent="0.25">
      <c r="A54" s="74" t="s">
        <v>89</v>
      </c>
      <c r="B54" s="36" t="s">
        <v>16</v>
      </c>
      <c r="C54" s="75">
        <v>0</v>
      </c>
    </row>
    <row r="55" spans="1:3" x14ac:dyDescent="0.25">
      <c r="A55" s="74" t="s">
        <v>90</v>
      </c>
      <c r="B55" s="36" t="s">
        <v>16</v>
      </c>
      <c r="C55" s="75">
        <v>0</v>
      </c>
    </row>
    <row r="56" spans="1:3" x14ac:dyDescent="0.25">
      <c r="A56" s="74" t="s">
        <v>91</v>
      </c>
      <c r="B56" s="36" t="s">
        <v>16</v>
      </c>
      <c r="C56" s="75">
        <v>0</v>
      </c>
    </row>
    <row r="57" spans="1:3" x14ac:dyDescent="0.25">
      <c r="A57" s="74" t="s">
        <v>92</v>
      </c>
      <c r="B57" s="36" t="s">
        <v>16</v>
      </c>
      <c r="C57" s="75">
        <v>0</v>
      </c>
    </row>
    <row r="58" spans="1:3" x14ac:dyDescent="0.25">
      <c r="A58" s="74" t="s">
        <v>93</v>
      </c>
      <c r="B58" s="36" t="s">
        <v>16</v>
      </c>
      <c r="C58" s="75">
        <v>0</v>
      </c>
    </row>
    <row r="59" spans="1:3" x14ac:dyDescent="0.25">
      <c r="A59" s="74" t="s">
        <v>94</v>
      </c>
      <c r="B59" s="36" t="s">
        <v>16</v>
      </c>
      <c r="C59" s="75">
        <v>0</v>
      </c>
    </row>
    <row r="60" spans="1:3" x14ac:dyDescent="0.25">
      <c r="A60" s="74" t="s">
        <v>95</v>
      </c>
      <c r="B60" s="36" t="s">
        <v>16</v>
      </c>
      <c r="C60" s="75">
        <v>0</v>
      </c>
    </row>
    <row r="61" spans="1:3" x14ac:dyDescent="0.25">
      <c r="A61" s="74" t="s">
        <v>96</v>
      </c>
      <c r="B61" s="36" t="s">
        <v>16</v>
      </c>
      <c r="C61" s="75">
        <v>0</v>
      </c>
    </row>
    <row r="62" spans="1:3" x14ac:dyDescent="0.25">
      <c r="A62" s="74" t="s">
        <v>97</v>
      </c>
      <c r="B62" s="36" t="s">
        <v>16</v>
      </c>
      <c r="C62" s="75">
        <v>0</v>
      </c>
    </row>
    <row r="63" spans="1:3" x14ac:dyDescent="0.25">
      <c r="A63" s="74" t="s">
        <v>15</v>
      </c>
      <c r="B63" s="36" t="s">
        <v>16</v>
      </c>
      <c r="C63" s="75">
        <v>0</v>
      </c>
    </row>
    <row r="64" spans="1:3" x14ac:dyDescent="0.25">
      <c r="A64" s="81" t="s">
        <v>100</v>
      </c>
      <c r="B64" s="72"/>
      <c r="C64" s="76"/>
    </row>
    <row r="65" spans="1:3" x14ac:dyDescent="0.25">
      <c r="A65" s="74" t="s">
        <v>123</v>
      </c>
      <c r="B65" s="36" t="s">
        <v>16</v>
      </c>
      <c r="C65" s="75">
        <v>0</v>
      </c>
    </row>
    <row r="66" spans="1:3" x14ac:dyDescent="0.25">
      <c r="A66" s="74" t="s">
        <v>98</v>
      </c>
      <c r="B66" s="36" t="s">
        <v>16</v>
      </c>
      <c r="C66" s="75">
        <v>0</v>
      </c>
    </row>
    <row r="67" spans="1:3" x14ac:dyDescent="0.25">
      <c r="A67" s="74" t="s">
        <v>125</v>
      </c>
      <c r="B67" s="36" t="s">
        <v>20</v>
      </c>
      <c r="C67" s="75">
        <v>0</v>
      </c>
    </row>
    <row r="68" spans="1:3" x14ac:dyDescent="0.25">
      <c r="A68" s="74" t="s">
        <v>28</v>
      </c>
      <c r="B68" s="36" t="s">
        <v>16</v>
      </c>
      <c r="C68" s="75">
        <v>0</v>
      </c>
    </row>
    <row r="69" spans="1:3" x14ac:dyDescent="0.25">
      <c r="A69" s="74" t="s">
        <v>29</v>
      </c>
      <c r="B69" s="36" t="s">
        <v>16</v>
      </c>
      <c r="C69" s="75">
        <v>0</v>
      </c>
    </row>
    <row r="70" spans="1:3" x14ac:dyDescent="0.25">
      <c r="A70" s="74" t="s">
        <v>30</v>
      </c>
      <c r="B70" s="36" t="s">
        <v>16</v>
      </c>
      <c r="C70" s="75">
        <v>0</v>
      </c>
    </row>
    <row r="71" spans="1:3" x14ac:dyDescent="0.25">
      <c r="A71" s="74" t="s">
        <v>31</v>
      </c>
      <c r="B71" s="36" t="s">
        <v>16</v>
      </c>
      <c r="C71" s="75">
        <v>0</v>
      </c>
    </row>
    <row r="72" spans="1:3" x14ac:dyDescent="0.25">
      <c r="A72" s="74" t="s">
        <v>32</v>
      </c>
      <c r="B72" s="36" t="s">
        <v>16</v>
      </c>
      <c r="C72" s="75">
        <v>0</v>
      </c>
    </row>
    <row r="73" spans="1:3" x14ac:dyDescent="0.25">
      <c r="A73" s="74" t="s">
        <v>126</v>
      </c>
      <c r="B73" s="36" t="s">
        <v>20</v>
      </c>
      <c r="C73" s="75">
        <v>0</v>
      </c>
    </row>
    <row r="74" spans="1:3" x14ac:dyDescent="0.25">
      <c r="A74" s="74" t="s">
        <v>127</v>
      </c>
      <c r="B74" s="36" t="s">
        <v>20</v>
      </c>
      <c r="C74" s="75">
        <v>0</v>
      </c>
    </row>
    <row r="75" spans="1:3" x14ac:dyDescent="0.25">
      <c r="A75" s="74" t="s">
        <v>128</v>
      </c>
      <c r="B75" s="36" t="s">
        <v>20</v>
      </c>
      <c r="C75" s="75">
        <v>0</v>
      </c>
    </row>
    <row r="76" spans="1:3" x14ac:dyDescent="0.25">
      <c r="A76" s="74" t="s">
        <v>33</v>
      </c>
      <c r="B76" s="36" t="s">
        <v>16</v>
      </c>
      <c r="C76" s="75">
        <v>0</v>
      </c>
    </row>
    <row r="77" spans="1:3" ht="23.25" x14ac:dyDescent="0.35">
      <c r="A77" s="83" t="s">
        <v>17</v>
      </c>
      <c r="B77" s="60"/>
      <c r="C77" s="84">
        <f>SUM(C5:C76)</f>
        <v>1</v>
      </c>
    </row>
    <row r="78" spans="1:3" ht="24" customHeight="1" thickBot="1" x14ac:dyDescent="0.4">
      <c r="A78" s="85" t="s">
        <v>101</v>
      </c>
      <c r="B78" s="86"/>
      <c r="C78" s="87">
        <f ca="1">SUMIF(B5:C76,"Y",C5:C76)</f>
        <v>1</v>
      </c>
    </row>
    <row r="79" spans="1:3" ht="15.75" thickTop="1" x14ac:dyDescent="0.25"/>
  </sheetData>
  <sheetProtection sheet="1" objects="1" scenarios="1"/>
  <mergeCells count="3">
    <mergeCell ref="B4:C4"/>
    <mergeCell ref="B40:C40"/>
    <mergeCell ref="B46:C46"/>
  </mergeCells>
  <hyperlinks>
    <hyperlink ref="E1" location="SUMMARY!A1" display="Summary" xr:uid="{00000000-0004-0000-0100-000000000000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ACDE8"/>
  </sheetPr>
  <dimension ref="A1:G86"/>
  <sheetViews>
    <sheetView showGridLines="0" workbookViewId="0">
      <selection activeCell="E84" sqref="E84"/>
    </sheetView>
  </sheetViews>
  <sheetFormatPr defaultRowHeight="15" x14ac:dyDescent="0.25"/>
  <cols>
    <col min="1" max="1" width="49.28515625" customWidth="1"/>
    <col min="2" max="2" width="13.28515625" customWidth="1"/>
    <col min="3" max="6" width="15.28515625" customWidth="1"/>
    <col min="7" max="7" width="11" customWidth="1"/>
  </cols>
  <sheetData>
    <row r="1" spans="1:7" ht="33" customHeight="1" x14ac:dyDescent="0.35">
      <c r="A1" s="15" t="s">
        <v>111</v>
      </c>
      <c r="G1" s="20" t="s">
        <v>110</v>
      </c>
    </row>
    <row r="2" spans="1:7" ht="33" customHeight="1" x14ac:dyDescent="0.35">
      <c r="A2" s="15"/>
      <c r="G2" s="20"/>
    </row>
    <row r="3" spans="1:7" ht="21.6" customHeight="1" thickBot="1" x14ac:dyDescent="0.3">
      <c r="A3" s="111" t="s">
        <v>116</v>
      </c>
      <c r="B3" s="111"/>
      <c r="C3" s="111"/>
      <c r="D3" s="111"/>
      <c r="E3" s="111"/>
      <c r="F3" s="111"/>
    </row>
    <row r="4" spans="1:7" ht="21.6" customHeight="1" thickTop="1" thickBot="1" x14ac:dyDescent="0.3">
      <c r="A4" s="12"/>
      <c r="B4" s="32" t="s">
        <v>106</v>
      </c>
      <c r="C4" s="33" t="s">
        <v>121</v>
      </c>
      <c r="D4" s="33" t="s">
        <v>121</v>
      </c>
      <c r="E4" s="33" t="s">
        <v>121</v>
      </c>
      <c r="F4" s="21" t="s">
        <v>121</v>
      </c>
    </row>
    <row r="5" spans="1:7" s="11" customFormat="1" ht="16.5" thickTop="1" thickBot="1" x14ac:dyDescent="0.3">
      <c r="A5" s="12" t="s">
        <v>1</v>
      </c>
      <c r="B5" s="32" t="s">
        <v>122</v>
      </c>
      <c r="C5" s="33">
        <f>DATE(YEAR(F5)-3,MONTH(F5),DAY(E5))</f>
        <v>42551</v>
      </c>
      <c r="D5" s="33">
        <f>DATE(YEAR(F5)-2,MONTH(F5),DAY(F5))</f>
        <v>42916</v>
      </c>
      <c r="E5" s="33">
        <f>DATE(YEAR(F5)-1,MONTH(F5),DAY(F5))</f>
        <v>43281</v>
      </c>
      <c r="F5" s="21">
        <f>SUMMARY!$E$9</f>
        <v>43646</v>
      </c>
    </row>
    <row r="6" spans="1:7" ht="28.9" customHeight="1" thickTop="1" thickBot="1" x14ac:dyDescent="0.5">
      <c r="A6" s="14" t="s">
        <v>18</v>
      </c>
      <c r="B6" s="109" t="s">
        <v>27</v>
      </c>
      <c r="C6" s="109"/>
      <c r="D6" s="109"/>
      <c r="E6" s="109"/>
      <c r="F6" s="110"/>
    </row>
    <row r="7" spans="1:7" ht="15.75" thickTop="1" x14ac:dyDescent="0.25">
      <c r="A7" s="71" t="s">
        <v>4</v>
      </c>
      <c r="B7" s="72"/>
      <c r="C7" s="72"/>
      <c r="D7" s="72"/>
      <c r="E7" s="72"/>
      <c r="F7" s="88"/>
    </row>
    <row r="8" spans="1:7" x14ac:dyDescent="0.25">
      <c r="A8" s="74" t="str">
        <f>'BASE YEAR REVENUE'!A6</f>
        <v>Property Tax</v>
      </c>
      <c r="B8" s="89" t="str">
        <f>'BASE YEAR REVENUE'!B6</f>
        <v>Y</v>
      </c>
      <c r="C8" s="90">
        <v>1</v>
      </c>
      <c r="D8" s="90">
        <v>1</v>
      </c>
      <c r="E8" s="90">
        <v>1</v>
      </c>
      <c r="F8" s="91">
        <f>'BASE YEAR REVENUE'!C6</f>
        <v>1</v>
      </c>
    </row>
    <row r="9" spans="1:7" x14ac:dyDescent="0.25">
      <c r="A9" s="71" t="s">
        <v>6</v>
      </c>
      <c r="B9" s="72"/>
      <c r="C9" s="72"/>
      <c r="D9" s="72"/>
      <c r="E9" s="72"/>
      <c r="F9" s="88"/>
    </row>
    <row r="10" spans="1:7" x14ac:dyDescent="0.25">
      <c r="A10" s="74" t="str">
        <f>'BASE YEAR REVENUE'!A8</f>
        <v>General Sales and Use Tax</v>
      </c>
      <c r="B10" s="89" t="str">
        <f>'BASE YEAR REVENUE'!B8</f>
        <v>Y</v>
      </c>
      <c r="C10" s="90"/>
      <c r="D10" s="90"/>
      <c r="E10" s="90"/>
      <c r="F10" s="91">
        <f>'BASE YEAR REVENUE'!C8</f>
        <v>0</v>
      </c>
    </row>
    <row r="11" spans="1:7" x14ac:dyDescent="0.25">
      <c r="A11" s="74" t="str">
        <f>'BASE YEAR REVENUE'!A9</f>
        <v xml:space="preserve">Selective Sales Tax </v>
      </c>
      <c r="B11" s="78"/>
      <c r="C11" s="78"/>
      <c r="D11" s="78"/>
      <c r="E11" s="78"/>
      <c r="F11" s="92"/>
    </row>
    <row r="12" spans="1:7" x14ac:dyDescent="0.25">
      <c r="A12" s="80" t="str">
        <f>'BASE YEAR REVENUE'!A10</f>
        <v>Alcoholic Beverage</v>
      </c>
      <c r="B12" s="89" t="str">
        <f>'BASE YEAR REVENUE'!B10</f>
        <v>Y</v>
      </c>
      <c r="C12" s="90"/>
      <c r="D12" s="90"/>
      <c r="E12" s="90"/>
      <c r="F12" s="91">
        <f>'BASE YEAR REVENUE'!C10</f>
        <v>0</v>
      </c>
    </row>
    <row r="13" spans="1:7" x14ac:dyDescent="0.25">
      <c r="A13" s="80" t="str">
        <f>'BASE YEAR REVENUE'!A11</f>
        <v>Amusements Sales Tax</v>
      </c>
      <c r="B13" s="89" t="str">
        <f>'BASE YEAR REVENUE'!B11</f>
        <v>Y</v>
      </c>
      <c r="C13" s="90"/>
      <c r="D13" s="90"/>
      <c r="E13" s="90"/>
      <c r="F13" s="91">
        <f>'BASE YEAR REVENUE'!C11</f>
        <v>0</v>
      </c>
    </row>
    <row r="14" spans="1:7" x14ac:dyDescent="0.25">
      <c r="A14" s="80" t="str">
        <f>'BASE YEAR REVENUE'!A12</f>
        <v>Motor Fuels Sales Tax</v>
      </c>
      <c r="B14" s="89" t="str">
        <f>'BASE YEAR REVENUE'!B12</f>
        <v>Y</v>
      </c>
      <c r="C14" s="90"/>
      <c r="D14" s="90"/>
      <c r="E14" s="90"/>
      <c r="F14" s="91">
        <f>'BASE YEAR REVENUE'!C12</f>
        <v>0</v>
      </c>
    </row>
    <row r="15" spans="1:7" x14ac:dyDescent="0.25">
      <c r="A15" s="80" t="str">
        <f>'BASE YEAR REVENUE'!A13</f>
        <v>Parimutuels Tax</v>
      </c>
      <c r="B15" s="89" t="str">
        <f>'BASE YEAR REVENUE'!B13</f>
        <v>Y</v>
      </c>
      <c r="C15" s="90"/>
      <c r="D15" s="90"/>
      <c r="E15" s="90"/>
      <c r="F15" s="91">
        <f>'BASE YEAR REVENUE'!C13</f>
        <v>0</v>
      </c>
    </row>
    <row r="16" spans="1:7" x14ac:dyDescent="0.25">
      <c r="A16" s="80" t="str">
        <f>'BASE YEAR REVENUE'!A14</f>
        <v>Public Utilities Sales Tax</v>
      </c>
      <c r="B16" s="89" t="str">
        <f>'BASE YEAR REVENUE'!B14</f>
        <v>Y</v>
      </c>
      <c r="C16" s="90"/>
      <c r="D16" s="90"/>
      <c r="E16" s="90"/>
      <c r="F16" s="91">
        <f>'BASE YEAR REVENUE'!C14</f>
        <v>0</v>
      </c>
    </row>
    <row r="17" spans="1:6" x14ac:dyDescent="0.25">
      <c r="A17" s="80" t="str">
        <f>'BASE YEAR REVENUE'!A15</f>
        <v>Tobacco Products Tax</v>
      </c>
      <c r="B17" s="89" t="str">
        <f>'BASE YEAR REVENUE'!B15</f>
        <v>Y</v>
      </c>
      <c r="C17" s="90"/>
      <c r="D17" s="90"/>
      <c r="E17" s="90"/>
      <c r="F17" s="91">
        <f>'BASE YEAR REVENUE'!C15</f>
        <v>0</v>
      </c>
    </row>
    <row r="18" spans="1:6" x14ac:dyDescent="0.25">
      <c r="A18" s="80" t="str">
        <f>'BASE YEAR REVENUE'!A16</f>
        <v>Other Sales Tax</v>
      </c>
      <c r="B18" s="89" t="str">
        <f>'BASE YEAR REVENUE'!B16</f>
        <v>Y</v>
      </c>
      <c r="C18" s="90"/>
      <c r="D18" s="90"/>
      <c r="E18" s="90"/>
      <c r="F18" s="91">
        <f>'BASE YEAR REVENUE'!C16</f>
        <v>0</v>
      </c>
    </row>
    <row r="19" spans="1:6" x14ac:dyDescent="0.25">
      <c r="A19" s="71" t="s">
        <v>70</v>
      </c>
      <c r="B19" s="72"/>
      <c r="C19" s="72"/>
      <c r="D19" s="72"/>
      <c r="E19" s="72"/>
      <c r="F19" s="88"/>
    </row>
    <row r="20" spans="1:6" x14ac:dyDescent="0.25">
      <c r="A20" s="74" t="str">
        <f>'BASE YEAR REVENUE'!A18</f>
        <v>Alcoholic Beverage Licensing and Permits</v>
      </c>
      <c r="B20" s="89" t="str">
        <f>'BASE YEAR REVENUE'!B18</f>
        <v>Y</v>
      </c>
      <c r="C20" s="90"/>
      <c r="D20" s="90"/>
      <c r="E20" s="90"/>
      <c r="F20" s="91">
        <f>'BASE YEAR REVENUE'!C18</f>
        <v>0</v>
      </c>
    </row>
    <row r="21" spans="1:6" x14ac:dyDescent="0.25">
      <c r="A21" s="74" t="str">
        <f>'BASE YEAR REVENUE'!A19</f>
        <v>Building/Construction Permits</v>
      </c>
      <c r="B21" s="89" t="str">
        <f>'BASE YEAR REVENUE'!B19</f>
        <v>Y</v>
      </c>
      <c r="C21" s="90"/>
      <c r="D21" s="90"/>
      <c r="E21" s="90"/>
      <c r="F21" s="91">
        <f>'BASE YEAR REVENUE'!C19</f>
        <v>0</v>
      </c>
    </row>
    <row r="22" spans="1:6" x14ac:dyDescent="0.25">
      <c r="A22" s="74" t="str">
        <f>'BASE YEAR REVENUE'!A20</f>
        <v>Amusements Licensing and Permits</v>
      </c>
      <c r="B22" s="89" t="str">
        <f>'BASE YEAR REVENUE'!B20</f>
        <v>Y</v>
      </c>
      <c r="C22" s="90"/>
      <c r="D22" s="90"/>
      <c r="E22" s="90"/>
      <c r="F22" s="91">
        <f>'BASE YEAR REVENUE'!C20</f>
        <v>0</v>
      </c>
    </row>
    <row r="23" spans="1:6" x14ac:dyDescent="0.25">
      <c r="A23" s="74" t="str">
        <f>'BASE YEAR REVENUE'!A21</f>
        <v>Motor Vehicles Licensing and Permits</v>
      </c>
      <c r="B23" s="89" t="str">
        <f>'BASE YEAR REVENUE'!B21</f>
        <v>Y</v>
      </c>
      <c r="C23" s="90"/>
      <c r="D23" s="90"/>
      <c r="E23" s="90"/>
      <c r="F23" s="91">
        <f>'BASE YEAR REVENUE'!C21</f>
        <v>0</v>
      </c>
    </row>
    <row r="24" spans="1:6" x14ac:dyDescent="0.25">
      <c r="A24" s="74" t="str">
        <f>'BASE YEAR REVENUE'!A22</f>
        <v>Public Utilities Licensing and Permits</v>
      </c>
      <c r="B24" s="89" t="str">
        <f>'BASE YEAR REVENUE'!B22</f>
        <v>Y</v>
      </c>
      <c r="C24" s="90"/>
      <c r="D24" s="90"/>
      <c r="E24" s="90"/>
      <c r="F24" s="91">
        <f>'BASE YEAR REVENUE'!C22</f>
        <v>0</v>
      </c>
    </row>
    <row r="25" spans="1:6" x14ac:dyDescent="0.25">
      <c r="A25" s="74" t="str">
        <f>'BASE YEAR REVENUE'!A23</f>
        <v>Occupation and Business Licensing and Permits</v>
      </c>
      <c r="B25" s="89" t="str">
        <f>'BASE YEAR REVENUE'!B23</f>
        <v>Y</v>
      </c>
      <c r="C25" s="90"/>
      <c r="D25" s="90"/>
      <c r="E25" s="90"/>
      <c r="F25" s="91">
        <f>'BASE YEAR REVENUE'!C23</f>
        <v>0</v>
      </c>
    </row>
    <row r="26" spans="1:6" x14ac:dyDescent="0.25">
      <c r="A26" s="74" t="str">
        <f>'BASE YEAR REVENUE'!A24</f>
        <v>Other Licensing and Permits</v>
      </c>
      <c r="B26" s="89" t="str">
        <f>'BASE YEAR REVENUE'!B24</f>
        <v>Y</v>
      </c>
      <c r="C26" s="90"/>
      <c r="D26" s="90"/>
      <c r="E26" s="90"/>
      <c r="F26" s="91">
        <f>'BASE YEAR REVENUE'!C24</f>
        <v>0</v>
      </c>
    </row>
    <row r="27" spans="1:6" x14ac:dyDescent="0.25">
      <c r="A27" s="81" t="s">
        <v>12</v>
      </c>
      <c r="B27" s="72"/>
      <c r="C27" s="72"/>
      <c r="D27" s="72"/>
      <c r="E27" s="72"/>
      <c r="F27" s="88"/>
    </row>
    <row r="28" spans="1:6" x14ac:dyDescent="0.25">
      <c r="A28" s="74" t="str">
        <f>'BASE YEAR REVENUE'!A26</f>
        <v>Individual Income Tax</v>
      </c>
      <c r="B28" s="89" t="str">
        <f>'BASE YEAR REVENUE'!B26</f>
        <v>Y</v>
      </c>
      <c r="C28" s="90"/>
      <c r="D28" s="90"/>
      <c r="E28" s="90"/>
      <c r="F28" s="91">
        <f>'BASE YEAR REVENUE'!C26</f>
        <v>0</v>
      </c>
    </row>
    <row r="29" spans="1:6" x14ac:dyDescent="0.25">
      <c r="A29" s="74" t="str">
        <f>'BASE YEAR REVENUE'!A27</f>
        <v>Corporate Income Tax</v>
      </c>
      <c r="B29" s="89" t="str">
        <f>'BASE YEAR REVENUE'!B27</f>
        <v>Y</v>
      </c>
      <c r="C29" s="90"/>
      <c r="D29" s="90"/>
      <c r="E29" s="90"/>
      <c r="F29" s="91">
        <f>'BASE YEAR REVENUE'!C27</f>
        <v>0</v>
      </c>
    </row>
    <row r="30" spans="1:6" x14ac:dyDescent="0.25">
      <c r="A30" s="81" t="s">
        <v>22</v>
      </c>
      <c r="B30" s="72"/>
      <c r="C30" s="72"/>
      <c r="D30" s="72"/>
      <c r="E30" s="72"/>
      <c r="F30" s="88"/>
    </row>
    <row r="31" spans="1:6" x14ac:dyDescent="0.25">
      <c r="A31" s="74" t="str">
        <f>'BASE YEAR REVENUE'!A29</f>
        <v>Alcoholic Beverage</v>
      </c>
      <c r="B31" s="89" t="str">
        <f>'BASE YEAR REVENUE'!B29</f>
        <v>Y</v>
      </c>
      <c r="C31" s="90"/>
      <c r="D31" s="90"/>
      <c r="E31" s="90"/>
      <c r="F31" s="91">
        <f>'BASE YEAR REVENUE'!C29</f>
        <v>0</v>
      </c>
    </row>
    <row r="32" spans="1:6" x14ac:dyDescent="0.25">
      <c r="A32" s="74" t="str">
        <f>'BASE YEAR REVENUE'!A30</f>
        <v>Amusements</v>
      </c>
      <c r="B32" s="89" t="str">
        <f>'BASE YEAR REVENUE'!B30</f>
        <v>Y</v>
      </c>
      <c r="C32" s="90"/>
      <c r="D32" s="90"/>
      <c r="E32" s="90"/>
      <c r="F32" s="91">
        <f>'BASE YEAR REVENUE'!C30</f>
        <v>0</v>
      </c>
    </row>
    <row r="33" spans="1:6" x14ac:dyDescent="0.25">
      <c r="A33" s="74" t="str">
        <f>'BASE YEAR REVENUE'!A31</f>
        <v>Motor Vehicles</v>
      </c>
      <c r="B33" s="89" t="str">
        <f>'BASE YEAR REVENUE'!B31</f>
        <v>Y</v>
      </c>
      <c r="C33" s="90"/>
      <c r="D33" s="90"/>
      <c r="E33" s="90"/>
      <c r="F33" s="91">
        <f>'BASE YEAR REVENUE'!C31</f>
        <v>0</v>
      </c>
    </row>
    <row r="34" spans="1:6" x14ac:dyDescent="0.25">
      <c r="A34" s="74" t="str">
        <f>'BASE YEAR REVENUE'!A32</f>
        <v xml:space="preserve">Public Utilities </v>
      </c>
      <c r="B34" s="89" t="str">
        <f>'BASE YEAR REVENUE'!B32</f>
        <v>Y</v>
      </c>
      <c r="C34" s="90"/>
      <c r="D34" s="90"/>
      <c r="E34" s="90"/>
      <c r="F34" s="91">
        <f>'BASE YEAR REVENUE'!C32</f>
        <v>0</v>
      </c>
    </row>
    <row r="35" spans="1:6" x14ac:dyDescent="0.25">
      <c r="A35" s="74" t="str">
        <f>'BASE YEAR REVENUE'!A33</f>
        <v>Occupational and Business Licenses</v>
      </c>
      <c r="B35" s="89" t="str">
        <f>'BASE YEAR REVENUE'!B33</f>
        <v>Y</v>
      </c>
      <c r="C35" s="90"/>
      <c r="D35" s="90"/>
      <c r="E35" s="90"/>
      <c r="F35" s="91">
        <f>'BASE YEAR REVENUE'!C33</f>
        <v>0</v>
      </c>
    </row>
    <row r="36" spans="1:6" x14ac:dyDescent="0.25">
      <c r="A36" s="74" t="str">
        <f>'BASE YEAR REVENUE'!A34</f>
        <v xml:space="preserve">Other Selective Sales </v>
      </c>
      <c r="B36" s="89" t="str">
        <f>'BASE YEAR REVENUE'!B34</f>
        <v>Y</v>
      </c>
      <c r="C36" s="90"/>
      <c r="D36" s="90"/>
      <c r="E36" s="90"/>
      <c r="F36" s="91">
        <f>'BASE YEAR REVENUE'!C34</f>
        <v>0</v>
      </c>
    </row>
    <row r="37" spans="1:6" x14ac:dyDescent="0.25">
      <c r="A37" s="81" t="s">
        <v>5</v>
      </c>
      <c r="B37" s="72"/>
      <c r="C37" s="72"/>
      <c r="D37" s="72"/>
      <c r="E37" s="72"/>
      <c r="F37" s="88"/>
    </row>
    <row r="38" spans="1:6" x14ac:dyDescent="0.25">
      <c r="A38" s="74" t="str">
        <f>'BASE YEAR REVENUE'!A36</f>
        <v>Death and Gift Tax</v>
      </c>
      <c r="B38" s="89" t="str">
        <f>'BASE YEAR REVENUE'!B36</f>
        <v>Y</v>
      </c>
      <c r="C38" s="90"/>
      <c r="D38" s="90"/>
      <c r="E38" s="90"/>
      <c r="F38" s="91">
        <f>'BASE YEAR REVENUE'!C36</f>
        <v>0</v>
      </c>
    </row>
    <row r="39" spans="1:6" x14ac:dyDescent="0.25">
      <c r="A39" s="74" t="str">
        <f>'BASE YEAR REVENUE'!A37</f>
        <v>Documentary and Stock Transfer Tax</v>
      </c>
      <c r="B39" s="89" t="str">
        <f>'BASE YEAR REVENUE'!B37</f>
        <v>Y</v>
      </c>
      <c r="C39" s="90"/>
      <c r="D39" s="90"/>
      <c r="E39" s="90"/>
      <c r="F39" s="91">
        <f>'BASE YEAR REVENUE'!C37</f>
        <v>0</v>
      </c>
    </row>
    <row r="40" spans="1:6" x14ac:dyDescent="0.25">
      <c r="A40" s="74" t="str">
        <f>'BASE YEAR REVENUE'!A38</f>
        <v>Severance Tax</v>
      </c>
      <c r="B40" s="89" t="str">
        <f>'BASE YEAR REVENUE'!B38</f>
        <v>Y</v>
      </c>
      <c r="C40" s="90"/>
      <c r="D40" s="90"/>
      <c r="E40" s="90"/>
      <c r="F40" s="91">
        <f>'BASE YEAR REVENUE'!C38</f>
        <v>0</v>
      </c>
    </row>
    <row r="41" spans="1:6" ht="15.75" thickBot="1" x14ac:dyDescent="0.3">
      <c r="A41" s="74" t="str">
        <f>'BASE YEAR REVENUE'!A39</f>
        <v>Other</v>
      </c>
      <c r="B41" s="89" t="str">
        <f>'BASE YEAR REVENUE'!B39</f>
        <v>Y</v>
      </c>
      <c r="C41" s="90"/>
      <c r="D41" s="90"/>
      <c r="E41" s="90"/>
      <c r="F41" s="91">
        <f>'BASE YEAR REVENUE'!C39</f>
        <v>0</v>
      </c>
    </row>
    <row r="42" spans="1:6" ht="28.9" customHeight="1" thickTop="1" thickBot="1" x14ac:dyDescent="0.5">
      <c r="A42" s="14" t="s">
        <v>19</v>
      </c>
      <c r="B42" s="109" t="s">
        <v>77</v>
      </c>
      <c r="C42" s="109"/>
      <c r="D42" s="109"/>
      <c r="E42" s="109"/>
      <c r="F42" s="110"/>
    </row>
    <row r="43" spans="1:6" ht="15.75" thickTop="1" x14ac:dyDescent="0.25">
      <c r="A43" s="81" t="s">
        <v>19</v>
      </c>
      <c r="B43" s="72"/>
      <c r="C43" s="72"/>
      <c r="D43" s="72"/>
      <c r="E43" s="72"/>
      <c r="F43" s="73"/>
    </row>
    <row r="44" spans="1:6" x14ac:dyDescent="0.25">
      <c r="A44" s="74" t="str">
        <f>'BASE YEAR REVENUE'!A42</f>
        <v>From Other Local Governments</v>
      </c>
      <c r="B44" s="89" t="str">
        <f>'BASE YEAR REVENUE'!B42</f>
        <v>Y</v>
      </c>
      <c r="C44" s="90"/>
      <c r="D44" s="90"/>
      <c r="E44" s="90"/>
      <c r="F44" s="91">
        <f>'BASE YEAR REVENUE'!C42</f>
        <v>0</v>
      </c>
    </row>
    <row r="45" spans="1:6" x14ac:dyDescent="0.25">
      <c r="A45" s="74" t="str">
        <f>'BASE YEAR REVENUE'!A43</f>
        <v>From the State</v>
      </c>
      <c r="B45" s="89" t="str">
        <f>'BASE YEAR REVENUE'!B43</f>
        <v>Y</v>
      </c>
      <c r="C45" s="90"/>
      <c r="D45" s="90"/>
      <c r="E45" s="90"/>
      <c r="F45" s="91">
        <f>'BASE YEAR REVENUE'!C43</f>
        <v>0</v>
      </c>
    </row>
    <row r="46" spans="1:6" x14ac:dyDescent="0.25">
      <c r="A46" s="74" t="str">
        <f>'BASE YEAR REVENUE'!A44</f>
        <v>From the Federal Government</v>
      </c>
      <c r="B46" s="89" t="str">
        <f>'BASE YEAR REVENUE'!B44</f>
        <v>N</v>
      </c>
      <c r="C46" s="90"/>
      <c r="D46" s="90"/>
      <c r="E46" s="90"/>
      <c r="F46" s="91">
        <f>'BASE YEAR REVENUE'!C44</f>
        <v>0</v>
      </c>
    </row>
    <row r="47" spans="1:6" ht="15.75" thickBot="1" x14ac:dyDescent="0.3">
      <c r="A47" s="74" t="str">
        <f>'BASE YEAR REVENUE'!A45</f>
        <v xml:space="preserve">From the State and Financed from Federal Grants </v>
      </c>
      <c r="B47" s="89" t="str">
        <f>'BASE YEAR REVENUE'!B45</f>
        <v>N</v>
      </c>
      <c r="C47" s="90"/>
      <c r="D47" s="90"/>
      <c r="E47" s="90"/>
      <c r="F47" s="91">
        <f>'BASE YEAR REVENUE'!C45</f>
        <v>0</v>
      </c>
    </row>
    <row r="48" spans="1:6" ht="28.9" customHeight="1" thickTop="1" thickBot="1" x14ac:dyDescent="0.5">
      <c r="A48" s="14" t="s">
        <v>81</v>
      </c>
      <c r="B48" s="109" t="s">
        <v>82</v>
      </c>
      <c r="C48" s="109"/>
      <c r="D48" s="109"/>
      <c r="E48" s="109"/>
      <c r="F48" s="110"/>
    </row>
    <row r="49" spans="1:6" ht="15.75" thickTop="1" x14ac:dyDescent="0.25">
      <c r="A49" s="93" t="s">
        <v>83</v>
      </c>
      <c r="B49" s="94"/>
      <c r="C49" s="94"/>
      <c r="D49" s="94"/>
      <c r="E49" s="94"/>
      <c r="F49" s="95"/>
    </row>
    <row r="50" spans="1:6" x14ac:dyDescent="0.25">
      <c r="A50" s="74" t="str">
        <f>'BASE YEAR REVENUE'!A48</f>
        <v xml:space="preserve">Water Supply System </v>
      </c>
      <c r="B50" s="89" t="str">
        <f>'BASE YEAR REVENUE'!B48</f>
        <v>N</v>
      </c>
      <c r="C50" s="90"/>
      <c r="D50" s="90"/>
      <c r="E50" s="90"/>
      <c r="F50" s="91">
        <f>'BASE YEAR REVENUE'!C48</f>
        <v>0</v>
      </c>
    </row>
    <row r="51" spans="1:6" x14ac:dyDescent="0.25">
      <c r="A51" s="74" t="str">
        <f>'BASE YEAR REVENUE'!A49</f>
        <v>Electric Power System</v>
      </c>
      <c r="B51" s="89" t="str">
        <f>'BASE YEAR REVENUE'!B49</f>
        <v>N</v>
      </c>
      <c r="C51" s="90"/>
      <c r="D51" s="90"/>
      <c r="E51" s="90"/>
      <c r="F51" s="91">
        <f>'BASE YEAR REVENUE'!C49</f>
        <v>0</v>
      </c>
    </row>
    <row r="52" spans="1:6" x14ac:dyDescent="0.25">
      <c r="A52" s="74" t="str">
        <f>'BASE YEAR REVENUE'!A50</f>
        <v xml:space="preserve">Gas Supply System </v>
      </c>
      <c r="B52" s="89" t="str">
        <f>'BASE YEAR REVENUE'!B50</f>
        <v>N</v>
      </c>
      <c r="C52" s="90"/>
      <c r="D52" s="90"/>
      <c r="E52" s="90"/>
      <c r="F52" s="91">
        <f>'BASE YEAR REVENUE'!C50</f>
        <v>0</v>
      </c>
    </row>
    <row r="53" spans="1:6" x14ac:dyDescent="0.25">
      <c r="A53" s="74" t="str">
        <f>'BASE YEAR REVENUE'!A51</f>
        <v xml:space="preserve">Transit or Bus System </v>
      </c>
      <c r="B53" s="89" t="str">
        <f>'BASE YEAR REVENUE'!B51</f>
        <v>N</v>
      </c>
      <c r="C53" s="90"/>
      <c r="D53" s="90"/>
      <c r="E53" s="90"/>
      <c r="F53" s="91">
        <f>'BASE YEAR REVENUE'!C51</f>
        <v>0</v>
      </c>
    </row>
    <row r="54" spans="1:6" x14ac:dyDescent="0.25">
      <c r="A54" s="93" t="s">
        <v>99</v>
      </c>
      <c r="B54" s="94"/>
      <c r="C54" s="94"/>
      <c r="D54" s="94"/>
      <c r="E54" s="94"/>
      <c r="F54" s="95"/>
    </row>
    <row r="55" spans="1:6" x14ac:dyDescent="0.25">
      <c r="A55" s="74" t="str">
        <f>'BASE YEAR REVENUE'!A53</f>
        <v>Sewerage Charges</v>
      </c>
      <c r="B55" s="89" t="str">
        <f>'BASE YEAR REVENUE'!B53</f>
        <v>Y</v>
      </c>
      <c r="C55" s="90"/>
      <c r="D55" s="90"/>
      <c r="E55" s="90"/>
      <c r="F55" s="91">
        <f>'BASE YEAR REVENUE'!C53</f>
        <v>0</v>
      </c>
    </row>
    <row r="56" spans="1:6" x14ac:dyDescent="0.25">
      <c r="A56" s="74" t="str">
        <f>'BASE YEAR REVENUE'!A54</f>
        <v>Refuse Collection, Disposal, and Recycling Charges</v>
      </c>
      <c r="B56" s="89" t="str">
        <f>'BASE YEAR REVENUE'!B54</f>
        <v>Y</v>
      </c>
      <c r="C56" s="90"/>
      <c r="D56" s="90"/>
      <c r="E56" s="90"/>
      <c r="F56" s="91">
        <f>'BASE YEAR REVENUE'!C54</f>
        <v>0</v>
      </c>
    </row>
    <row r="57" spans="1:6" x14ac:dyDescent="0.25">
      <c r="A57" s="74" t="str">
        <f>'BASE YEAR REVENUE'!A55</f>
        <v>Parks and Recreation Charges</v>
      </c>
      <c r="B57" s="89" t="str">
        <f>'BASE YEAR REVENUE'!B55</f>
        <v>Y</v>
      </c>
      <c r="C57" s="90"/>
      <c r="D57" s="90"/>
      <c r="E57" s="90"/>
      <c r="F57" s="91">
        <f>'BASE YEAR REVENUE'!C55</f>
        <v>0</v>
      </c>
    </row>
    <row r="58" spans="1:6" x14ac:dyDescent="0.25">
      <c r="A58" s="74" t="str">
        <f>'BASE YEAR REVENUE'!A56</f>
        <v>Airports</v>
      </c>
      <c r="B58" s="89" t="str">
        <f>'BASE YEAR REVENUE'!B56</f>
        <v>Y</v>
      </c>
      <c r="C58" s="90"/>
      <c r="D58" s="90"/>
      <c r="E58" s="90"/>
      <c r="F58" s="91">
        <f>'BASE YEAR REVENUE'!C56</f>
        <v>0</v>
      </c>
    </row>
    <row r="59" spans="1:6" x14ac:dyDescent="0.25">
      <c r="A59" s="74" t="str">
        <f>'BASE YEAR REVENUE'!A57</f>
        <v>Hospital Charges</v>
      </c>
      <c r="B59" s="89" t="str">
        <f>'BASE YEAR REVENUE'!B57</f>
        <v>Y</v>
      </c>
      <c r="C59" s="90"/>
      <c r="D59" s="90"/>
      <c r="E59" s="90"/>
      <c r="F59" s="91">
        <f>'BASE YEAR REVENUE'!C57</f>
        <v>0</v>
      </c>
    </row>
    <row r="60" spans="1:6" x14ac:dyDescent="0.25">
      <c r="A60" s="74" t="str">
        <f>'BASE YEAR REVENUE'!A58</f>
        <v xml:space="preserve">Parking Facilities </v>
      </c>
      <c r="B60" s="89" t="str">
        <f>'BASE YEAR REVENUE'!B58</f>
        <v>Y</v>
      </c>
      <c r="C60" s="90"/>
      <c r="D60" s="90"/>
      <c r="E60" s="90"/>
      <c r="F60" s="91">
        <f>'BASE YEAR REVENUE'!C58</f>
        <v>0</v>
      </c>
    </row>
    <row r="61" spans="1:6" x14ac:dyDescent="0.25">
      <c r="A61" s="74" t="str">
        <f>'BASE YEAR REVENUE'!A59</f>
        <v>Housing Project Rentals</v>
      </c>
      <c r="B61" s="89" t="str">
        <f>'BASE YEAR REVENUE'!B59</f>
        <v>Y</v>
      </c>
      <c r="C61" s="90"/>
      <c r="D61" s="90"/>
      <c r="E61" s="90"/>
      <c r="F61" s="91">
        <f>'BASE YEAR REVENUE'!C59</f>
        <v>0</v>
      </c>
    </row>
    <row r="62" spans="1:6" x14ac:dyDescent="0.25">
      <c r="A62" s="74" t="str">
        <f>'BASE YEAR REVENUE'!A60</f>
        <v>Highways and Other Roads</v>
      </c>
      <c r="B62" s="89" t="str">
        <f>'BASE YEAR REVENUE'!B60</f>
        <v>Y</v>
      </c>
      <c r="C62" s="90"/>
      <c r="D62" s="90"/>
      <c r="E62" s="90"/>
      <c r="F62" s="91">
        <f>'BASE YEAR REVENUE'!C60</f>
        <v>0</v>
      </c>
    </row>
    <row r="63" spans="1:6" x14ac:dyDescent="0.25">
      <c r="A63" s="74" t="str">
        <f>'BASE YEAR REVENUE'!A61</f>
        <v xml:space="preserve">Sea and Inland Port Facilities </v>
      </c>
      <c r="B63" s="89" t="str">
        <f>'BASE YEAR REVENUE'!B61</f>
        <v>Y</v>
      </c>
      <c r="C63" s="90"/>
      <c r="D63" s="90"/>
      <c r="E63" s="90"/>
      <c r="F63" s="91">
        <f>'BASE YEAR REVENUE'!C61</f>
        <v>0</v>
      </c>
    </row>
    <row r="64" spans="1:6" x14ac:dyDescent="0.25">
      <c r="A64" s="74" t="str">
        <f>'BASE YEAR REVENUE'!A62</f>
        <v>Miscellaneous Commercial Activities Operated</v>
      </c>
      <c r="B64" s="89" t="str">
        <f>'BASE YEAR REVENUE'!B62</f>
        <v>Y</v>
      </c>
      <c r="C64" s="90"/>
      <c r="D64" s="90"/>
      <c r="E64" s="90"/>
      <c r="F64" s="91">
        <f>'BASE YEAR REVENUE'!C62</f>
        <v>0</v>
      </c>
    </row>
    <row r="65" spans="1:6" x14ac:dyDescent="0.25">
      <c r="A65" s="74" t="str">
        <f>'BASE YEAR REVENUE'!A63</f>
        <v>Other</v>
      </c>
      <c r="B65" s="89" t="str">
        <f>'BASE YEAR REVENUE'!B63</f>
        <v>Y</v>
      </c>
      <c r="C65" s="90"/>
      <c r="D65" s="90"/>
      <c r="E65" s="90"/>
      <c r="F65" s="91">
        <f>'BASE YEAR REVENUE'!C63</f>
        <v>0</v>
      </c>
    </row>
    <row r="66" spans="1:6" x14ac:dyDescent="0.25">
      <c r="A66" s="93" t="s">
        <v>100</v>
      </c>
      <c r="B66" s="94"/>
      <c r="C66" s="94"/>
      <c r="D66" s="94"/>
      <c r="E66" s="94"/>
      <c r="F66" s="95"/>
    </row>
    <row r="67" spans="1:6" x14ac:dyDescent="0.25">
      <c r="A67" s="74" t="str">
        <f>'BASE YEAR REVENUE'!A65</f>
        <v>Special Assessments</v>
      </c>
      <c r="B67" s="89" t="str">
        <f>'BASE YEAR REVENUE'!B65</f>
        <v>Y</v>
      </c>
      <c r="C67" s="90"/>
      <c r="D67" s="90"/>
      <c r="E67" s="90"/>
      <c r="F67" s="91">
        <f>'BASE YEAR REVENUE'!C65</f>
        <v>0</v>
      </c>
    </row>
    <row r="68" spans="1:6" x14ac:dyDescent="0.25">
      <c r="A68" s="74" t="str">
        <f>'BASE YEAR REVENUE'!A66</f>
        <v>Receipts from Sale of Property and Other Capital Assets</v>
      </c>
      <c r="B68" s="89" t="str">
        <f>'BASE YEAR REVENUE'!B66</f>
        <v>Y</v>
      </c>
      <c r="C68" s="90"/>
      <c r="D68" s="90"/>
      <c r="E68" s="90"/>
      <c r="F68" s="91">
        <f>'BASE YEAR REVENUE'!C66</f>
        <v>0</v>
      </c>
    </row>
    <row r="69" spans="1:6" x14ac:dyDescent="0.25">
      <c r="A69" s="74" t="str">
        <f>'BASE YEAR REVENUE'!A67</f>
        <v>Proceeds from Issuance of Debt</v>
      </c>
      <c r="B69" s="89" t="str">
        <f>'BASE YEAR REVENUE'!B67</f>
        <v>N</v>
      </c>
      <c r="C69" s="90"/>
      <c r="D69" s="90"/>
      <c r="E69" s="90"/>
      <c r="F69" s="91">
        <f>'BASE YEAR REVENUE'!C67</f>
        <v>0</v>
      </c>
    </row>
    <row r="70" spans="1:6" x14ac:dyDescent="0.25">
      <c r="A70" s="74" t="str">
        <f>'BASE YEAR REVENUE'!A68</f>
        <v>Interest Earnings</v>
      </c>
      <c r="B70" s="89" t="str">
        <f>'BASE YEAR REVENUE'!B68</f>
        <v>Y</v>
      </c>
      <c r="C70" s="90"/>
      <c r="D70" s="90"/>
      <c r="E70" s="90"/>
      <c r="F70" s="91">
        <f>'BASE YEAR REVENUE'!C68</f>
        <v>0</v>
      </c>
    </row>
    <row r="71" spans="1:6" x14ac:dyDescent="0.25">
      <c r="A71" s="74" t="str">
        <f>'BASE YEAR REVENUE'!A69</f>
        <v>Fines and Forfeitures</v>
      </c>
      <c r="B71" s="89" t="str">
        <f>'BASE YEAR REVENUE'!B69</f>
        <v>Y</v>
      </c>
      <c r="C71" s="90"/>
      <c r="D71" s="90"/>
      <c r="E71" s="90"/>
      <c r="F71" s="91">
        <f>'BASE YEAR REVENUE'!C69</f>
        <v>0</v>
      </c>
    </row>
    <row r="72" spans="1:6" x14ac:dyDescent="0.25">
      <c r="A72" s="74" t="str">
        <f>'BASE YEAR REVENUE'!A70</f>
        <v>Rents</v>
      </c>
      <c r="B72" s="89" t="str">
        <f>'BASE YEAR REVENUE'!B70</f>
        <v>Y</v>
      </c>
      <c r="C72" s="90"/>
      <c r="D72" s="90"/>
      <c r="E72" s="90"/>
      <c r="F72" s="91">
        <f>'BASE YEAR REVENUE'!C70</f>
        <v>0</v>
      </c>
    </row>
    <row r="73" spans="1:6" x14ac:dyDescent="0.25">
      <c r="A73" s="74" t="str">
        <f>'BASE YEAR REVENUE'!A71</f>
        <v>Royalties</v>
      </c>
      <c r="B73" s="89" t="str">
        <f>'BASE YEAR REVENUE'!B71</f>
        <v>Y</v>
      </c>
      <c r="C73" s="90"/>
      <c r="D73" s="90"/>
      <c r="E73" s="90"/>
      <c r="F73" s="91">
        <f>'BASE YEAR REVENUE'!C71</f>
        <v>0</v>
      </c>
    </row>
    <row r="74" spans="1:6" x14ac:dyDescent="0.25">
      <c r="A74" s="74" t="str">
        <f>'BASE YEAR REVENUE'!A72</f>
        <v>Private Donations</v>
      </c>
      <c r="B74" s="89" t="str">
        <f>'BASE YEAR REVENUE'!B72</f>
        <v>Y</v>
      </c>
      <c r="C74" s="90"/>
      <c r="D74" s="90"/>
      <c r="E74" s="90"/>
      <c r="F74" s="91">
        <f>'BASE YEAR REVENUE'!C72</f>
        <v>0</v>
      </c>
    </row>
    <row r="75" spans="1:6" x14ac:dyDescent="0.25">
      <c r="A75" s="74" t="str">
        <f>'BASE YEAR REVENUE'!A73</f>
        <v>Sale of Retail or Wholesale Liquor</v>
      </c>
      <c r="B75" s="89" t="str">
        <f>'BASE YEAR REVENUE'!B73</f>
        <v>N</v>
      </c>
      <c r="C75" s="90"/>
      <c r="D75" s="90"/>
      <c r="E75" s="90"/>
      <c r="F75" s="91">
        <f>'BASE YEAR REVENUE'!C73</f>
        <v>0</v>
      </c>
    </row>
    <row r="76" spans="1:6" x14ac:dyDescent="0.25">
      <c r="A76" s="74" t="str">
        <f>'BASE YEAR REVENUE'!A74</f>
        <v>Trust Revenue</v>
      </c>
      <c r="B76" s="89" t="str">
        <f>'BASE YEAR REVENUE'!B74</f>
        <v>N</v>
      </c>
      <c r="C76" s="90"/>
      <c r="D76" s="90"/>
      <c r="E76" s="90"/>
      <c r="F76" s="91">
        <f>'BASE YEAR REVENUE'!C74</f>
        <v>0</v>
      </c>
    </row>
    <row r="77" spans="1:6" x14ac:dyDescent="0.25">
      <c r="A77" s="74" t="str">
        <f>'BASE YEAR REVENUE'!A75</f>
        <v>Refunds and Other Correcting Transactions</v>
      </c>
      <c r="B77" s="89" t="str">
        <f>'BASE YEAR REVENUE'!B75</f>
        <v>N</v>
      </c>
      <c r="C77" s="90"/>
      <c r="D77" s="90"/>
      <c r="E77" s="90"/>
      <c r="F77" s="91">
        <f>'BASE YEAR REVENUE'!C75</f>
        <v>0</v>
      </c>
    </row>
    <row r="78" spans="1:6" x14ac:dyDescent="0.25">
      <c r="A78" s="74" t="str">
        <f>'BASE YEAR REVENUE'!A76</f>
        <v>Miscellaneous Other Revenue</v>
      </c>
      <c r="B78" s="89" t="str">
        <f>'BASE YEAR REVENUE'!B76</f>
        <v>Y</v>
      </c>
      <c r="C78" s="90"/>
      <c r="D78" s="90"/>
      <c r="E78" s="90"/>
      <c r="F78" s="91">
        <f>'BASE YEAR REVENUE'!C76</f>
        <v>0</v>
      </c>
    </row>
    <row r="79" spans="1:6" ht="18.75" x14ac:dyDescent="0.3">
      <c r="A79" s="96" t="s">
        <v>17</v>
      </c>
      <c r="B79" s="60"/>
      <c r="C79" s="97">
        <f t="shared" ref="C79" si="0">SUM(C7:C78)</f>
        <v>1</v>
      </c>
      <c r="D79" s="97">
        <f t="shared" ref="D79:E79" si="1">SUM(D7:D78)</f>
        <v>1</v>
      </c>
      <c r="E79" s="97">
        <f t="shared" si="1"/>
        <v>1</v>
      </c>
      <c r="F79" s="84">
        <f>SUM(F7:F78)</f>
        <v>1</v>
      </c>
    </row>
    <row r="80" spans="1:6" ht="24" customHeight="1" thickBot="1" x14ac:dyDescent="0.3">
      <c r="A80" s="98" t="s">
        <v>101</v>
      </c>
      <c r="B80" s="99"/>
      <c r="C80" s="100">
        <f ca="1">SUMIF(B$7:C$78,"Y",C7:C78)</f>
        <v>1</v>
      </c>
      <c r="D80" s="100">
        <f ca="1">SUMIF(B$7:F$78,"Y",D7:D78)</f>
        <v>1</v>
      </c>
      <c r="E80" s="100">
        <f ca="1">SUMIF(B$7:F$78,"Y",E7:E78)</f>
        <v>1</v>
      </c>
      <c r="F80" s="101">
        <f ca="1">SUMIF(B$7:F$78,"Y",F7:F78)</f>
        <v>1</v>
      </c>
    </row>
    <row r="81" spans="1:6" ht="19.5" thickTop="1" x14ac:dyDescent="0.3">
      <c r="A81" s="23"/>
      <c r="B81" s="23"/>
      <c r="C81" s="23"/>
      <c r="D81" s="23"/>
      <c r="E81" s="23"/>
      <c r="F81" s="23"/>
    </row>
    <row r="82" spans="1:6" ht="18.75" x14ac:dyDescent="0.3">
      <c r="A82" s="22" t="s">
        <v>112</v>
      </c>
      <c r="B82" s="26"/>
      <c r="C82" s="26"/>
      <c r="D82" s="29">
        <f ca="1">IF(C80=0,"NA",(D80-C80)/C80)</f>
        <v>0</v>
      </c>
      <c r="E82" s="29">
        <f ca="1">IF(D80=0,"NA",(E80-D80)/D80)</f>
        <v>0</v>
      </c>
      <c r="F82" s="29">
        <f ca="1">IF(E80=0,"NA",(F80-E80)/E80)</f>
        <v>0</v>
      </c>
    </row>
    <row r="84" spans="1:6" ht="18.75" x14ac:dyDescent="0.3">
      <c r="A84" s="25" t="s">
        <v>113</v>
      </c>
      <c r="B84" s="27">
        <f ca="1">AVERAGE(D82:F82)</f>
        <v>0</v>
      </c>
    </row>
    <row r="85" spans="1:6" ht="18.75" x14ac:dyDescent="0.3">
      <c r="A85" s="23"/>
      <c r="B85" s="4"/>
    </row>
    <row r="86" spans="1:6" ht="18.75" x14ac:dyDescent="0.3">
      <c r="A86" s="24" t="s">
        <v>114</v>
      </c>
      <c r="B86" s="28">
        <f ca="1">IF(B84&gt;0.041,B84,0.041)</f>
        <v>4.1000000000000002E-2</v>
      </c>
    </row>
  </sheetData>
  <sheetProtection sheet="1" objects="1" scenarios="1"/>
  <mergeCells count="4">
    <mergeCell ref="B6:F6"/>
    <mergeCell ref="B42:F42"/>
    <mergeCell ref="B48:F48"/>
    <mergeCell ref="A3:F3"/>
  </mergeCells>
  <hyperlinks>
    <hyperlink ref="G1" location="SUMMARY!A1" display="Summary" xr:uid="{00000000-0004-0000-0200-000000000000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79"/>
  <sheetViews>
    <sheetView showGridLines="0" topLeftCell="A64" workbookViewId="0">
      <selection activeCell="C13" sqref="C13"/>
    </sheetView>
  </sheetViews>
  <sheetFormatPr defaultRowHeight="15" x14ac:dyDescent="0.25"/>
  <cols>
    <col min="1" max="1" width="52.5703125" customWidth="1"/>
    <col min="2" max="2" width="20.5703125" customWidth="1"/>
    <col min="3" max="3" width="23.28515625" customWidth="1"/>
    <col min="4" max="4" width="10.28515625" customWidth="1"/>
  </cols>
  <sheetData>
    <row r="1" spans="1:5" ht="33" customHeight="1" x14ac:dyDescent="0.35">
      <c r="A1" s="15" t="s">
        <v>105</v>
      </c>
      <c r="E1" s="20" t="s">
        <v>110</v>
      </c>
    </row>
    <row r="2" spans="1:5" ht="21.6" customHeight="1" thickBot="1" x14ac:dyDescent="0.3">
      <c r="A2" s="16" t="s">
        <v>118</v>
      </c>
      <c r="B2" s="18">
        <f>SUMMARY!$E$11</f>
        <v>44196</v>
      </c>
    </row>
    <row r="3" spans="1:5" s="11" customFormat="1" ht="16.5" thickTop="1" thickBot="1" x14ac:dyDescent="0.3">
      <c r="A3" s="12" t="s">
        <v>1</v>
      </c>
      <c r="B3" s="13" t="s">
        <v>2</v>
      </c>
      <c r="C3" s="17" t="s">
        <v>3</v>
      </c>
    </row>
    <row r="4" spans="1:5" ht="28.9" customHeight="1" thickTop="1" thickBot="1" x14ac:dyDescent="0.5">
      <c r="A4" s="14" t="s">
        <v>18</v>
      </c>
      <c r="B4" s="109" t="s">
        <v>27</v>
      </c>
      <c r="C4" s="110"/>
    </row>
    <row r="5" spans="1:5" ht="15.75" thickTop="1" x14ac:dyDescent="0.25">
      <c r="A5" s="71" t="s">
        <v>4</v>
      </c>
      <c r="B5" s="72"/>
      <c r="C5" s="73"/>
    </row>
    <row r="6" spans="1:5" x14ac:dyDescent="0.25">
      <c r="A6" s="74" t="str">
        <f>'BASE YEAR REVENUE'!A6</f>
        <v>Property Tax</v>
      </c>
      <c r="B6" s="89" t="str">
        <f>'BASE YEAR REVENUE'!B6</f>
        <v>Y</v>
      </c>
      <c r="C6" s="75">
        <v>1</v>
      </c>
    </row>
    <row r="7" spans="1:5" x14ac:dyDescent="0.25">
      <c r="A7" s="71" t="s">
        <v>6</v>
      </c>
      <c r="B7" s="72"/>
      <c r="C7" s="73"/>
    </row>
    <row r="8" spans="1:5" x14ac:dyDescent="0.25">
      <c r="A8" s="74" t="str">
        <f>'BASE YEAR REVENUE'!A8</f>
        <v>General Sales and Use Tax</v>
      </c>
      <c r="B8" s="89" t="str">
        <f>'BASE YEAR REVENUE'!B8</f>
        <v>Y</v>
      </c>
      <c r="C8" s="75">
        <v>0</v>
      </c>
    </row>
    <row r="9" spans="1:5" x14ac:dyDescent="0.25">
      <c r="A9" s="74" t="str">
        <f>'BASE YEAR REVENUE'!A9</f>
        <v xml:space="preserve">Selective Sales Tax </v>
      </c>
      <c r="B9" s="78"/>
      <c r="C9" s="102"/>
    </row>
    <row r="10" spans="1:5" x14ac:dyDescent="0.25">
      <c r="A10" s="80" t="str">
        <f>'BASE YEAR REVENUE'!A10</f>
        <v>Alcoholic Beverage</v>
      </c>
      <c r="B10" s="89" t="str">
        <f>'BASE YEAR REVENUE'!B10</f>
        <v>Y</v>
      </c>
      <c r="C10" s="75">
        <v>0</v>
      </c>
    </row>
    <row r="11" spans="1:5" x14ac:dyDescent="0.25">
      <c r="A11" s="80" t="str">
        <f>'BASE YEAR REVENUE'!A11</f>
        <v>Amusements Sales Tax</v>
      </c>
      <c r="B11" s="89" t="str">
        <f>'BASE YEAR REVENUE'!B11</f>
        <v>Y</v>
      </c>
      <c r="C11" s="75">
        <v>0</v>
      </c>
    </row>
    <row r="12" spans="1:5" x14ac:dyDescent="0.25">
      <c r="A12" s="80" t="str">
        <f>'BASE YEAR REVENUE'!A12</f>
        <v>Motor Fuels Sales Tax</v>
      </c>
      <c r="B12" s="89" t="str">
        <f>'BASE YEAR REVENUE'!B12</f>
        <v>Y</v>
      </c>
      <c r="C12" s="75">
        <v>0</v>
      </c>
    </row>
    <row r="13" spans="1:5" x14ac:dyDescent="0.25">
      <c r="A13" s="80" t="str">
        <f>'BASE YEAR REVENUE'!A13</f>
        <v>Parimutuels Tax</v>
      </c>
      <c r="B13" s="89" t="str">
        <f>'BASE YEAR REVENUE'!B13</f>
        <v>Y</v>
      </c>
      <c r="C13" s="75">
        <v>0</v>
      </c>
    </row>
    <row r="14" spans="1:5" x14ac:dyDescent="0.25">
      <c r="A14" s="80" t="str">
        <f>'BASE YEAR REVENUE'!A14</f>
        <v>Public Utilities Sales Tax</v>
      </c>
      <c r="B14" s="89" t="str">
        <f>'BASE YEAR REVENUE'!B14</f>
        <v>Y</v>
      </c>
      <c r="C14" s="75">
        <v>0</v>
      </c>
    </row>
    <row r="15" spans="1:5" x14ac:dyDescent="0.25">
      <c r="A15" s="80" t="str">
        <f>'BASE YEAR REVENUE'!A15</f>
        <v>Tobacco Products Tax</v>
      </c>
      <c r="B15" s="89" t="str">
        <f>'BASE YEAR REVENUE'!B15</f>
        <v>Y</v>
      </c>
      <c r="C15" s="75">
        <v>0</v>
      </c>
    </row>
    <row r="16" spans="1:5" x14ac:dyDescent="0.25">
      <c r="A16" s="80" t="str">
        <f>'BASE YEAR REVENUE'!A16</f>
        <v>Other Sales Tax</v>
      </c>
      <c r="B16" s="89" t="str">
        <f>'BASE YEAR REVENUE'!B16</f>
        <v>Y</v>
      </c>
      <c r="C16" s="75">
        <v>0</v>
      </c>
    </row>
    <row r="17" spans="1:3" x14ac:dyDescent="0.25">
      <c r="A17" s="71" t="s">
        <v>70</v>
      </c>
      <c r="B17" s="72"/>
      <c r="C17" s="73"/>
    </row>
    <row r="18" spans="1:3" x14ac:dyDescent="0.25">
      <c r="A18" s="74" t="str">
        <f>'BASE YEAR REVENUE'!A18</f>
        <v>Alcoholic Beverage Licensing and Permits</v>
      </c>
      <c r="B18" s="89" t="str">
        <f>'BASE YEAR REVENUE'!B18</f>
        <v>Y</v>
      </c>
      <c r="C18" s="75">
        <v>0</v>
      </c>
    </row>
    <row r="19" spans="1:3" x14ac:dyDescent="0.25">
      <c r="A19" s="74" t="str">
        <f>'BASE YEAR REVENUE'!A19</f>
        <v>Building/Construction Permits</v>
      </c>
      <c r="B19" s="89" t="str">
        <f>'BASE YEAR REVENUE'!B19</f>
        <v>Y</v>
      </c>
      <c r="C19" s="75">
        <v>0</v>
      </c>
    </row>
    <row r="20" spans="1:3" x14ac:dyDescent="0.25">
      <c r="A20" s="74" t="str">
        <f>'BASE YEAR REVENUE'!A20</f>
        <v>Amusements Licensing and Permits</v>
      </c>
      <c r="B20" s="89" t="str">
        <f>'BASE YEAR REVENUE'!B20</f>
        <v>Y</v>
      </c>
      <c r="C20" s="75">
        <v>0</v>
      </c>
    </row>
    <row r="21" spans="1:3" x14ac:dyDescent="0.25">
      <c r="A21" s="74" t="str">
        <f>'BASE YEAR REVENUE'!A21</f>
        <v>Motor Vehicles Licensing and Permits</v>
      </c>
      <c r="B21" s="89" t="str">
        <f>'BASE YEAR REVENUE'!B21</f>
        <v>Y</v>
      </c>
      <c r="C21" s="75">
        <v>0</v>
      </c>
    </row>
    <row r="22" spans="1:3" x14ac:dyDescent="0.25">
      <c r="A22" s="74" t="str">
        <f>'BASE YEAR REVENUE'!A22</f>
        <v>Public Utilities Licensing and Permits</v>
      </c>
      <c r="B22" s="89" t="str">
        <f>'BASE YEAR REVENUE'!B22</f>
        <v>Y</v>
      </c>
      <c r="C22" s="75">
        <v>0</v>
      </c>
    </row>
    <row r="23" spans="1:3" x14ac:dyDescent="0.25">
      <c r="A23" s="74" t="str">
        <f>'BASE YEAR REVENUE'!A23</f>
        <v>Occupation and Business Licensing and Permits</v>
      </c>
      <c r="B23" s="89" t="str">
        <f>'BASE YEAR REVENUE'!B23</f>
        <v>Y</v>
      </c>
      <c r="C23" s="75">
        <v>0</v>
      </c>
    </row>
    <row r="24" spans="1:3" x14ac:dyDescent="0.25">
      <c r="A24" s="74" t="str">
        <f>'BASE YEAR REVENUE'!A24</f>
        <v>Other Licensing and Permits</v>
      </c>
      <c r="B24" s="89" t="str">
        <f>'BASE YEAR REVENUE'!B24</f>
        <v>Y</v>
      </c>
      <c r="C24" s="75">
        <v>0</v>
      </c>
    </row>
    <row r="25" spans="1:3" x14ac:dyDescent="0.25">
      <c r="A25" s="81" t="s">
        <v>12</v>
      </c>
      <c r="B25" s="72"/>
      <c r="C25" s="73"/>
    </row>
    <row r="26" spans="1:3" x14ac:dyDescent="0.25">
      <c r="A26" s="74" t="str">
        <f>'BASE YEAR REVENUE'!A26</f>
        <v>Individual Income Tax</v>
      </c>
      <c r="B26" s="89" t="str">
        <f>'BASE YEAR REVENUE'!B26</f>
        <v>Y</v>
      </c>
      <c r="C26" s="75">
        <v>0</v>
      </c>
    </row>
    <row r="27" spans="1:3" x14ac:dyDescent="0.25">
      <c r="A27" s="74" t="str">
        <f>'BASE YEAR REVENUE'!A27</f>
        <v>Corporate Income Tax</v>
      </c>
      <c r="B27" s="89" t="str">
        <f>'BASE YEAR REVENUE'!B27</f>
        <v>Y</v>
      </c>
      <c r="C27" s="75">
        <v>0</v>
      </c>
    </row>
    <row r="28" spans="1:3" x14ac:dyDescent="0.25">
      <c r="A28" s="81" t="s">
        <v>22</v>
      </c>
      <c r="B28" s="72"/>
      <c r="C28" s="73"/>
    </row>
    <row r="29" spans="1:3" x14ac:dyDescent="0.25">
      <c r="A29" s="74" t="str">
        <f>'BASE YEAR REVENUE'!A29</f>
        <v>Alcoholic Beverage</v>
      </c>
      <c r="B29" s="89" t="str">
        <f>'BASE YEAR REVENUE'!B29</f>
        <v>Y</v>
      </c>
      <c r="C29" s="75">
        <v>0</v>
      </c>
    </row>
    <row r="30" spans="1:3" x14ac:dyDescent="0.25">
      <c r="A30" s="74" t="str">
        <f>'BASE YEAR REVENUE'!A30</f>
        <v>Amusements</v>
      </c>
      <c r="B30" s="89" t="str">
        <f>'BASE YEAR REVENUE'!B30</f>
        <v>Y</v>
      </c>
      <c r="C30" s="75">
        <v>0</v>
      </c>
    </row>
    <row r="31" spans="1:3" x14ac:dyDescent="0.25">
      <c r="A31" s="74" t="str">
        <f>'BASE YEAR REVENUE'!A31</f>
        <v>Motor Vehicles</v>
      </c>
      <c r="B31" s="89" t="str">
        <f>'BASE YEAR REVENUE'!B31</f>
        <v>Y</v>
      </c>
      <c r="C31" s="75">
        <v>0</v>
      </c>
    </row>
    <row r="32" spans="1:3" x14ac:dyDescent="0.25">
      <c r="A32" s="74" t="str">
        <f>'BASE YEAR REVENUE'!A32</f>
        <v xml:space="preserve">Public Utilities </v>
      </c>
      <c r="B32" s="89" t="str">
        <f>'BASE YEAR REVENUE'!B32</f>
        <v>Y</v>
      </c>
      <c r="C32" s="75">
        <v>0</v>
      </c>
    </row>
    <row r="33" spans="1:3" x14ac:dyDescent="0.25">
      <c r="A33" s="74" t="str">
        <f>'BASE YEAR REVENUE'!A33</f>
        <v>Occupational and Business Licenses</v>
      </c>
      <c r="B33" s="89" t="str">
        <f>'BASE YEAR REVENUE'!B33</f>
        <v>Y</v>
      </c>
      <c r="C33" s="75">
        <v>0</v>
      </c>
    </row>
    <row r="34" spans="1:3" x14ac:dyDescent="0.25">
      <c r="A34" s="74" t="str">
        <f>'BASE YEAR REVENUE'!A34</f>
        <v xml:space="preserve">Other Selective Sales </v>
      </c>
      <c r="B34" s="89" t="str">
        <f>'BASE YEAR REVENUE'!B34</f>
        <v>Y</v>
      </c>
      <c r="C34" s="75">
        <v>0</v>
      </c>
    </row>
    <row r="35" spans="1:3" x14ac:dyDescent="0.25">
      <c r="A35" s="81" t="s">
        <v>5</v>
      </c>
      <c r="B35" s="72"/>
      <c r="C35" s="73"/>
    </row>
    <row r="36" spans="1:3" x14ac:dyDescent="0.25">
      <c r="A36" s="74" t="str">
        <f>'BASE YEAR REVENUE'!A36</f>
        <v>Death and Gift Tax</v>
      </c>
      <c r="B36" s="89" t="str">
        <f>'BASE YEAR REVENUE'!B36</f>
        <v>Y</v>
      </c>
      <c r="C36" s="75">
        <v>0</v>
      </c>
    </row>
    <row r="37" spans="1:3" x14ac:dyDescent="0.25">
      <c r="A37" s="74" t="str">
        <f>'BASE YEAR REVENUE'!A37</f>
        <v>Documentary and Stock Transfer Tax</v>
      </c>
      <c r="B37" s="89" t="str">
        <f>'BASE YEAR REVENUE'!B37</f>
        <v>Y</v>
      </c>
      <c r="C37" s="75">
        <v>0</v>
      </c>
    </row>
    <row r="38" spans="1:3" x14ac:dyDescent="0.25">
      <c r="A38" s="74" t="str">
        <f>'BASE YEAR REVENUE'!A38</f>
        <v>Severance Tax</v>
      </c>
      <c r="B38" s="89" t="str">
        <f>'BASE YEAR REVENUE'!B38</f>
        <v>Y</v>
      </c>
      <c r="C38" s="75">
        <v>0</v>
      </c>
    </row>
    <row r="39" spans="1:3" ht="15.75" thickBot="1" x14ac:dyDescent="0.3">
      <c r="A39" s="74" t="str">
        <f>'BASE YEAR REVENUE'!A39</f>
        <v>Other</v>
      </c>
      <c r="B39" s="89" t="str">
        <f>'BASE YEAR REVENUE'!B39</f>
        <v>Y</v>
      </c>
      <c r="C39" s="75">
        <v>0</v>
      </c>
    </row>
    <row r="40" spans="1:3" ht="28.9" customHeight="1" thickTop="1" thickBot="1" x14ac:dyDescent="0.5">
      <c r="A40" s="14" t="s">
        <v>19</v>
      </c>
      <c r="B40" s="109" t="s">
        <v>77</v>
      </c>
      <c r="C40" s="110"/>
    </row>
    <row r="41" spans="1:3" ht="15.75" thickTop="1" x14ac:dyDescent="0.25">
      <c r="A41" s="81" t="s">
        <v>19</v>
      </c>
      <c r="B41" s="72"/>
      <c r="C41" s="73"/>
    </row>
    <row r="42" spans="1:3" x14ac:dyDescent="0.25">
      <c r="A42" s="74" t="str">
        <f>'BASE YEAR REVENUE'!A42</f>
        <v>From Other Local Governments</v>
      </c>
      <c r="B42" s="89" t="str">
        <f>'BASE YEAR REVENUE'!B42</f>
        <v>Y</v>
      </c>
      <c r="C42" s="75">
        <v>0</v>
      </c>
    </row>
    <row r="43" spans="1:3" x14ac:dyDescent="0.25">
      <c r="A43" s="74" t="str">
        <f>'BASE YEAR REVENUE'!A43</f>
        <v>From the State</v>
      </c>
      <c r="B43" s="89" t="str">
        <f>'BASE YEAR REVENUE'!B43</f>
        <v>Y</v>
      </c>
      <c r="C43" s="75">
        <v>0</v>
      </c>
    </row>
    <row r="44" spans="1:3" x14ac:dyDescent="0.25">
      <c r="A44" s="74" t="str">
        <f>'BASE YEAR REVENUE'!A44</f>
        <v>From the Federal Government</v>
      </c>
      <c r="B44" s="89" t="str">
        <f>'BASE YEAR REVENUE'!B44</f>
        <v>N</v>
      </c>
      <c r="C44" s="75">
        <v>0</v>
      </c>
    </row>
    <row r="45" spans="1:3" ht="15.75" thickBot="1" x14ac:dyDescent="0.3">
      <c r="A45" s="74" t="str">
        <f>'BASE YEAR REVENUE'!A45</f>
        <v xml:space="preserve">From the State and Financed from Federal Grants </v>
      </c>
      <c r="B45" s="89" t="str">
        <f>'BASE YEAR REVENUE'!B45</f>
        <v>N</v>
      </c>
      <c r="C45" s="75">
        <v>0</v>
      </c>
    </row>
    <row r="46" spans="1:3" ht="28.9" customHeight="1" thickTop="1" thickBot="1" x14ac:dyDescent="0.5">
      <c r="A46" s="14" t="s">
        <v>81</v>
      </c>
      <c r="B46" s="109" t="s">
        <v>82</v>
      </c>
      <c r="C46" s="110"/>
    </row>
    <row r="47" spans="1:3" ht="15.75" thickTop="1" x14ac:dyDescent="0.25">
      <c r="A47" s="93" t="s">
        <v>83</v>
      </c>
      <c r="B47" s="94"/>
      <c r="C47" s="103"/>
    </row>
    <row r="48" spans="1:3" x14ac:dyDescent="0.25">
      <c r="A48" s="74" t="str">
        <f>'BASE YEAR REVENUE'!A48</f>
        <v xml:space="preserve">Water Supply System </v>
      </c>
      <c r="B48" s="89" t="str">
        <f>'BASE YEAR REVENUE'!B48</f>
        <v>N</v>
      </c>
      <c r="C48" s="75">
        <v>0</v>
      </c>
    </row>
    <row r="49" spans="1:3" x14ac:dyDescent="0.25">
      <c r="A49" s="74" t="str">
        <f>'BASE YEAR REVENUE'!A49</f>
        <v>Electric Power System</v>
      </c>
      <c r="B49" s="89" t="str">
        <f>'BASE YEAR REVENUE'!B49</f>
        <v>N</v>
      </c>
      <c r="C49" s="75">
        <v>0</v>
      </c>
    </row>
    <row r="50" spans="1:3" x14ac:dyDescent="0.25">
      <c r="A50" s="74" t="str">
        <f>'BASE YEAR REVENUE'!A50</f>
        <v xml:space="preserve">Gas Supply System </v>
      </c>
      <c r="B50" s="89" t="str">
        <f>'BASE YEAR REVENUE'!B50</f>
        <v>N</v>
      </c>
      <c r="C50" s="75">
        <v>0</v>
      </c>
    </row>
    <row r="51" spans="1:3" x14ac:dyDescent="0.25">
      <c r="A51" s="74" t="str">
        <f>'BASE YEAR REVENUE'!A51</f>
        <v xml:space="preserve">Transit or Bus System </v>
      </c>
      <c r="B51" s="89" t="str">
        <f>'BASE YEAR REVENUE'!B51</f>
        <v>N</v>
      </c>
      <c r="C51" s="75">
        <v>0</v>
      </c>
    </row>
    <row r="52" spans="1:3" x14ac:dyDescent="0.25">
      <c r="A52" s="93" t="s">
        <v>99</v>
      </c>
      <c r="B52" s="94"/>
      <c r="C52" s="103"/>
    </row>
    <row r="53" spans="1:3" x14ac:dyDescent="0.25">
      <c r="A53" s="74" t="str">
        <f>'BASE YEAR REVENUE'!A53</f>
        <v>Sewerage Charges</v>
      </c>
      <c r="B53" s="89" t="str">
        <f>'BASE YEAR REVENUE'!B53</f>
        <v>Y</v>
      </c>
      <c r="C53" s="75">
        <v>0</v>
      </c>
    </row>
    <row r="54" spans="1:3" x14ac:dyDescent="0.25">
      <c r="A54" s="74" t="str">
        <f>'BASE YEAR REVENUE'!A54</f>
        <v>Refuse Collection, Disposal, and Recycling Charges</v>
      </c>
      <c r="B54" s="89" t="str">
        <f>'BASE YEAR REVENUE'!B54</f>
        <v>Y</v>
      </c>
      <c r="C54" s="75">
        <v>0</v>
      </c>
    </row>
    <row r="55" spans="1:3" x14ac:dyDescent="0.25">
      <c r="A55" s="74" t="str">
        <f>'BASE YEAR REVENUE'!A55</f>
        <v>Parks and Recreation Charges</v>
      </c>
      <c r="B55" s="89" t="str">
        <f>'BASE YEAR REVENUE'!B55</f>
        <v>Y</v>
      </c>
      <c r="C55" s="75">
        <v>0</v>
      </c>
    </row>
    <row r="56" spans="1:3" x14ac:dyDescent="0.25">
      <c r="A56" s="74" t="str">
        <f>'BASE YEAR REVENUE'!A56</f>
        <v>Airports</v>
      </c>
      <c r="B56" s="89" t="str">
        <f>'BASE YEAR REVENUE'!B56</f>
        <v>Y</v>
      </c>
      <c r="C56" s="75">
        <v>0</v>
      </c>
    </row>
    <row r="57" spans="1:3" x14ac:dyDescent="0.25">
      <c r="A57" s="74" t="str">
        <f>'BASE YEAR REVENUE'!A57</f>
        <v>Hospital Charges</v>
      </c>
      <c r="B57" s="89" t="str">
        <f>'BASE YEAR REVENUE'!B57</f>
        <v>Y</v>
      </c>
      <c r="C57" s="75">
        <v>0</v>
      </c>
    </row>
    <row r="58" spans="1:3" x14ac:dyDescent="0.25">
      <c r="A58" s="74" t="str">
        <f>'BASE YEAR REVENUE'!A58</f>
        <v xml:space="preserve">Parking Facilities </v>
      </c>
      <c r="B58" s="89" t="str">
        <f>'BASE YEAR REVENUE'!B58</f>
        <v>Y</v>
      </c>
      <c r="C58" s="75">
        <v>0</v>
      </c>
    </row>
    <row r="59" spans="1:3" x14ac:dyDescent="0.25">
      <c r="A59" s="74" t="str">
        <f>'BASE YEAR REVENUE'!A59</f>
        <v>Housing Project Rentals</v>
      </c>
      <c r="B59" s="89" t="str">
        <f>'BASE YEAR REVENUE'!B59</f>
        <v>Y</v>
      </c>
      <c r="C59" s="75">
        <v>0</v>
      </c>
    </row>
    <row r="60" spans="1:3" x14ac:dyDescent="0.25">
      <c r="A60" s="74" t="str">
        <f>'BASE YEAR REVENUE'!A60</f>
        <v>Highways and Other Roads</v>
      </c>
      <c r="B60" s="89" t="str">
        <f>'BASE YEAR REVENUE'!B60</f>
        <v>Y</v>
      </c>
      <c r="C60" s="75">
        <v>0</v>
      </c>
    </row>
    <row r="61" spans="1:3" x14ac:dyDescent="0.25">
      <c r="A61" s="74" t="str">
        <f>'BASE YEAR REVENUE'!A61</f>
        <v xml:space="preserve">Sea and Inland Port Facilities </v>
      </c>
      <c r="B61" s="89" t="str">
        <f>'BASE YEAR REVENUE'!B61</f>
        <v>Y</v>
      </c>
      <c r="C61" s="75">
        <v>0</v>
      </c>
    </row>
    <row r="62" spans="1:3" x14ac:dyDescent="0.25">
      <c r="A62" s="74" t="str">
        <f>'BASE YEAR REVENUE'!A62</f>
        <v>Miscellaneous Commercial Activities Operated</v>
      </c>
      <c r="B62" s="89" t="str">
        <f>'BASE YEAR REVENUE'!B62</f>
        <v>Y</v>
      </c>
      <c r="C62" s="75">
        <v>0</v>
      </c>
    </row>
    <row r="63" spans="1:3" x14ac:dyDescent="0.25">
      <c r="A63" s="74" t="str">
        <f>'BASE YEAR REVENUE'!A63</f>
        <v>Other</v>
      </c>
      <c r="B63" s="89" t="str">
        <f>'BASE YEAR REVENUE'!B63</f>
        <v>Y</v>
      </c>
      <c r="C63" s="75">
        <v>0</v>
      </c>
    </row>
    <row r="64" spans="1:3" x14ac:dyDescent="0.25">
      <c r="A64" s="93" t="s">
        <v>100</v>
      </c>
      <c r="B64" s="94"/>
      <c r="C64" s="103"/>
    </row>
    <row r="65" spans="1:3" x14ac:dyDescent="0.25">
      <c r="A65" s="74" t="str">
        <f>'BASE YEAR REVENUE'!A65</f>
        <v>Special Assessments</v>
      </c>
      <c r="B65" s="89" t="str">
        <f>'BASE YEAR REVENUE'!B65</f>
        <v>Y</v>
      </c>
      <c r="C65" s="75">
        <v>0</v>
      </c>
    </row>
    <row r="66" spans="1:3" x14ac:dyDescent="0.25">
      <c r="A66" s="74" t="str">
        <f>'BASE YEAR REVENUE'!A66</f>
        <v>Receipts from Sale of Property and Other Capital Assets</v>
      </c>
      <c r="B66" s="89" t="str">
        <f>'BASE YEAR REVENUE'!B66</f>
        <v>Y</v>
      </c>
      <c r="C66" s="75">
        <v>0</v>
      </c>
    </row>
    <row r="67" spans="1:3" x14ac:dyDescent="0.25">
      <c r="A67" s="74" t="str">
        <f>'BASE YEAR REVENUE'!A67</f>
        <v>Proceeds from Issuance of Debt</v>
      </c>
      <c r="B67" s="89" t="str">
        <f>'BASE YEAR REVENUE'!B67</f>
        <v>N</v>
      </c>
      <c r="C67" s="75">
        <v>0</v>
      </c>
    </row>
    <row r="68" spans="1:3" x14ac:dyDescent="0.25">
      <c r="A68" s="74" t="str">
        <f>'BASE YEAR REVENUE'!A68</f>
        <v>Interest Earnings</v>
      </c>
      <c r="B68" s="89" t="str">
        <f>'BASE YEAR REVENUE'!B68</f>
        <v>Y</v>
      </c>
      <c r="C68" s="75">
        <v>0</v>
      </c>
    </row>
    <row r="69" spans="1:3" x14ac:dyDescent="0.25">
      <c r="A69" s="74" t="str">
        <f>'BASE YEAR REVENUE'!A69</f>
        <v>Fines and Forfeitures</v>
      </c>
      <c r="B69" s="89" t="str">
        <f>'BASE YEAR REVENUE'!B69</f>
        <v>Y</v>
      </c>
      <c r="C69" s="75">
        <v>0</v>
      </c>
    </row>
    <row r="70" spans="1:3" x14ac:dyDescent="0.25">
      <c r="A70" s="74" t="str">
        <f>'BASE YEAR REVENUE'!A70</f>
        <v>Rents</v>
      </c>
      <c r="B70" s="89" t="str">
        <f>'BASE YEAR REVENUE'!B70</f>
        <v>Y</v>
      </c>
      <c r="C70" s="75">
        <v>0</v>
      </c>
    </row>
    <row r="71" spans="1:3" x14ac:dyDescent="0.25">
      <c r="A71" s="74" t="str">
        <f>'BASE YEAR REVENUE'!A71</f>
        <v>Royalties</v>
      </c>
      <c r="B71" s="89" t="str">
        <f>'BASE YEAR REVENUE'!B71</f>
        <v>Y</v>
      </c>
      <c r="C71" s="75">
        <v>0</v>
      </c>
    </row>
    <row r="72" spans="1:3" x14ac:dyDescent="0.25">
      <c r="A72" s="74" t="str">
        <f>'BASE YEAR REVENUE'!A72</f>
        <v>Private Donations</v>
      </c>
      <c r="B72" s="89" t="str">
        <f>'BASE YEAR REVENUE'!B72</f>
        <v>Y</v>
      </c>
      <c r="C72" s="75">
        <v>0</v>
      </c>
    </row>
    <row r="73" spans="1:3" x14ac:dyDescent="0.25">
      <c r="A73" s="74" t="str">
        <f>'BASE YEAR REVENUE'!A73</f>
        <v>Sale of Retail or Wholesale Liquor</v>
      </c>
      <c r="B73" s="89" t="str">
        <f>'BASE YEAR REVENUE'!B73</f>
        <v>N</v>
      </c>
      <c r="C73" s="75">
        <v>0</v>
      </c>
    </row>
    <row r="74" spans="1:3" x14ac:dyDescent="0.25">
      <c r="A74" s="74" t="str">
        <f>'BASE YEAR REVENUE'!A74</f>
        <v>Trust Revenue</v>
      </c>
      <c r="B74" s="89" t="str">
        <f>'BASE YEAR REVENUE'!B74</f>
        <v>N</v>
      </c>
      <c r="C74" s="75">
        <v>0</v>
      </c>
    </row>
    <row r="75" spans="1:3" x14ac:dyDescent="0.25">
      <c r="A75" s="74" t="str">
        <f>'BASE YEAR REVENUE'!A75</f>
        <v>Refunds and Other Correcting Transactions</v>
      </c>
      <c r="B75" s="89" t="str">
        <f>'BASE YEAR REVENUE'!B75</f>
        <v>N</v>
      </c>
      <c r="C75" s="75">
        <v>0</v>
      </c>
    </row>
    <row r="76" spans="1:3" x14ac:dyDescent="0.25">
      <c r="A76" s="74" t="str">
        <f>'BASE YEAR REVENUE'!A76</f>
        <v>Miscellaneous Other Revenue</v>
      </c>
      <c r="B76" s="89" t="str">
        <f>'BASE YEAR REVENUE'!B76</f>
        <v>Y</v>
      </c>
      <c r="C76" s="75">
        <v>0</v>
      </c>
    </row>
    <row r="77" spans="1:3" ht="23.25" x14ac:dyDescent="0.35">
      <c r="A77" s="83" t="s">
        <v>17</v>
      </c>
      <c r="B77" s="60"/>
      <c r="C77" s="106">
        <f>SUM(C5:C76)</f>
        <v>1</v>
      </c>
    </row>
    <row r="78" spans="1:3" ht="24" customHeight="1" thickBot="1" x14ac:dyDescent="0.4">
      <c r="A78" s="104" t="s">
        <v>129</v>
      </c>
      <c r="B78" s="105"/>
      <c r="C78" s="107">
        <f ca="1">SUMIF(B5:C76,"Y",C5:C76)</f>
        <v>1</v>
      </c>
    </row>
    <row r="79" spans="1:3" ht="15.75" thickTop="1" x14ac:dyDescent="0.25"/>
  </sheetData>
  <sheetProtection sheet="1" objects="1" scenarios="1"/>
  <mergeCells count="3">
    <mergeCell ref="B4:C4"/>
    <mergeCell ref="B40:C40"/>
    <mergeCell ref="B46:C46"/>
  </mergeCells>
  <hyperlinks>
    <hyperlink ref="E1" location="SUMMARY!A1" display="Summary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14"/>
  <sheetViews>
    <sheetView workbookViewId="0">
      <selection activeCell="F12" sqref="F12"/>
    </sheetView>
  </sheetViews>
  <sheetFormatPr defaultRowHeight="15" x14ac:dyDescent="0.25"/>
  <cols>
    <col min="1" max="1" width="16.7109375" customWidth="1"/>
    <col min="2" max="2" width="10.5703125" bestFit="1" customWidth="1"/>
    <col min="5" max="5" width="9.5703125" bestFit="1" customWidth="1"/>
    <col min="6" max="6" width="10.5703125" bestFit="1" customWidth="1"/>
  </cols>
  <sheetData>
    <row r="2" spans="1:6" x14ac:dyDescent="0.25">
      <c r="A2" s="2" t="s">
        <v>38</v>
      </c>
      <c r="E2" t="s">
        <v>61</v>
      </c>
    </row>
    <row r="3" spans="1:6" x14ac:dyDescent="0.25">
      <c r="A3" t="s">
        <v>39</v>
      </c>
      <c r="B3" s="5">
        <v>43496</v>
      </c>
      <c r="E3" s="5">
        <f>SUMMARY!E9</f>
        <v>43646</v>
      </c>
      <c r="F3" s="10">
        <f>DATE(YEAR(E3)+1,MONTH(E3),DAY(E3))</f>
        <v>44012</v>
      </c>
    </row>
    <row r="4" spans="1:6" x14ac:dyDescent="0.25">
      <c r="A4" t="s">
        <v>40</v>
      </c>
      <c r="B4" s="5">
        <v>43524</v>
      </c>
      <c r="F4" s="5">
        <f>DATE(YEAR(E3)+2,MONTH(E3),DAY(E3))</f>
        <v>44377</v>
      </c>
    </row>
    <row r="5" spans="1:6" x14ac:dyDescent="0.25">
      <c r="A5" t="s">
        <v>41</v>
      </c>
      <c r="B5" s="5">
        <v>43555</v>
      </c>
      <c r="F5" s="5">
        <f>DATE(YEAR(E3)+3,MONTH(E3),DAY(E3))</f>
        <v>44742</v>
      </c>
    </row>
    <row r="6" spans="1:6" x14ac:dyDescent="0.25">
      <c r="A6" t="s">
        <v>42</v>
      </c>
      <c r="B6" s="5">
        <v>43585</v>
      </c>
      <c r="F6" s="5">
        <f>DATE(YEAR(E3)+4,MONTH(E3),DAY(E3))</f>
        <v>45107</v>
      </c>
    </row>
    <row r="7" spans="1:6" x14ac:dyDescent="0.25">
      <c r="A7" t="s">
        <v>43</v>
      </c>
      <c r="B7" s="5">
        <v>43616</v>
      </c>
    </row>
    <row r="8" spans="1:6" x14ac:dyDescent="0.25">
      <c r="A8" t="s">
        <v>44</v>
      </c>
      <c r="B8" s="5">
        <v>43646</v>
      </c>
      <c r="E8" t="s">
        <v>115</v>
      </c>
      <c r="F8" s="5">
        <v>44196</v>
      </c>
    </row>
    <row r="9" spans="1:6" x14ac:dyDescent="0.25">
      <c r="A9" t="s">
        <v>45</v>
      </c>
      <c r="B9" s="5">
        <v>43677</v>
      </c>
      <c r="F9" s="5">
        <v>44561</v>
      </c>
    </row>
    <row r="10" spans="1:6" x14ac:dyDescent="0.25">
      <c r="A10" t="s">
        <v>46</v>
      </c>
      <c r="B10" s="5">
        <v>43707</v>
      </c>
      <c r="F10" s="5">
        <v>44926</v>
      </c>
    </row>
    <row r="11" spans="1:6" x14ac:dyDescent="0.25">
      <c r="A11" t="s">
        <v>47</v>
      </c>
      <c r="B11" s="5">
        <v>43738</v>
      </c>
      <c r="F11" s="5">
        <v>45291</v>
      </c>
    </row>
    <row r="12" spans="1:6" x14ac:dyDescent="0.25">
      <c r="A12" t="s">
        <v>48</v>
      </c>
      <c r="B12" s="5">
        <v>43769</v>
      </c>
    </row>
    <row r="13" spans="1:6" x14ac:dyDescent="0.25">
      <c r="A13" t="s">
        <v>49</v>
      </c>
      <c r="B13" s="5">
        <v>43799</v>
      </c>
    </row>
    <row r="14" spans="1:6" x14ac:dyDescent="0.25">
      <c r="A14" t="s">
        <v>50</v>
      </c>
      <c r="B14" s="5">
        <v>43830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ASC Document" ma:contentTypeID="0x0101006D4637B91E6AA24BB80B3587B03E1F93003CDE89E7477B6841A430E64EC0225791" ma:contentTypeVersion="13" ma:contentTypeDescription="" ma:contentTypeScope="" ma:versionID="dc42b6618c702b041524585ae08f5f62">
  <xsd:schema xmlns:xsd="http://www.w3.org/2001/XMLSchema" xmlns:xs="http://www.w3.org/2001/XMLSchema" xmlns:p="http://schemas.microsoft.com/office/2006/metadata/properties" xmlns:ns1="http://schemas.microsoft.com/sharepoint/v3" xmlns:ns2="958926b8-2a0c-4601-a0b4-835049e543ef" xmlns:ns3="http://schemas.microsoft.com/sharepoint/v3/fields" xmlns:ns4="f44b9f0a-3c85-4606-9219-aac19508653f" targetNamespace="http://schemas.microsoft.com/office/2006/metadata/properties" ma:root="true" ma:fieldsID="bbdc327dd52ecaf982cae8ae6e4d7af3" ns1:_="" ns2:_="" ns3:_="" ns4:_="">
    <xsd:import namespace="http://schemas.microsoft.com/sharepoint/v3"/>
    <xsd:import namespace="958926b8-2a0c-4601-a0b4-835049e543ef"/>
    <xsd:import namespace="http://schemas.microsoft.com/sharepoint/v3/fields"/>
    <xsd:import namespace="f44b9f0a-3c85-4606-9219-aac19508653f"/>
    <xsd:element name="properties">
      <xsd:complexType>
        <xsd:sequence>
          <xsd:element name="documentManagement">
            <xsd:complexType>
              <xsd:all>
                <xsd:element ref="ns2:b24b5b4fc00b4f18883a29817037a193" minOccurs="0"/>
                <xsd:element ref="ns2:TaxCatchAll" minOccurs="0"/>
                <xsd:element ref="ns2:TaxCatchAllLabel" minOccurs="0"/>
                <xsd:element ref="ns3:_Version" minOccurs="0"/>
                <xsd:element ref="ns4:Season" minOccurs="0"/>
                <xsd:element ref="ns4:Year" minOccurs="0"/>
                <xsd:element ref="ns4:Date" minOccurs="0"/>
                <xsd:element ref="ns2:ReviewPeriod" minOccurs="0"/>
                <xsd:element ref="ns1:Publishing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Contact" ma:index="19" nillable="true" ma:displayName="Contact" ma:description="Contact is a site column created by the Publishing feature. It is used on the Page Content Type as the person or group who is the contact person for the page." ma:list="UserInfo" ma:internalName="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926b8-2a0c-4601-a0b4-835049e543ef" elementFormDefault="qualified">
    <xsd:import namespace="http://schemas.microsoft.com/office/2006/documentManagement/types"/>
    <xsd:import namespace="http://schemas.microsoft.com/office/infopath/2007/PartnerControls"/>
    <xsd:element name="b24b5b4fc00b4f18883a29817037a193" ma:index="8" nillable="true" ma:taxonomy="true" ma:internalName="b24b5b4fc00b4f18883a29817037a193" ma:taxonomyFieldName="Taxonomy" ma:displayName="Taxonomy" ma:default="" ma:fieldId="{b24b5b4f-c00b-4f18-883a-29817037a193}" ma:taxonomyMulti="true" ma:sspId="2d53775a-ffec-4ffe-af9e-b178d98ea454" ma:termSetId="fa562827-2d33-4527-ac5d-e6045d76b6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6f66106-d578-4031-8f43-c1bbc71e6623}" ma:internalName="TaxCatchAll" ma:showField="CatchAllData" ma:web="958926b8-2a0c-4601-a0b4-835049e54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6f66106-d578-4031-8f43-c1bbc71e6623}" ma:internalName="TaxCatchAllLabel" ma:readOnly="true" ma:showField="CatchAllDataLabel" ma:web="958926b8-2a0c-4601-a0b4-835049e54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viewPeriod" ma:index="18" nillable="true" ma:displayName="Review Period" ma:format="Dropdown" ma:internalName="Review_x0020_Period">
      <xsd:simpleType>
        <xsd:restriction base="dms:Choice">
          <xsd:enumeration value="3 Months"/>
          <xsd:enumeration value="6 Months"/>
          <xsd:enumeration value="1 Year"/>
          <xsd:enumeration value="3 Years"/>
          <xsd:enumeration value="5 Years"/>
          <xsd:enumeration value="3 Months (Delete)"/>
          <xsd:enumeration value="6 Months (Delete)"/>
          <xsd:enumeration value="1 Year (Delete)"/>
          <xsd:enumeration value="3 Years (Delete)"/>
          <xsd:enumeration value="5 Years (Delete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2" nillable="true" ma:displayName="Version" ma:hidden="true" ma:internalName="_Vers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b9f0a-3c85-4606-9219-aac19508653f" elementFormDefault="qualified">
    <xsd:import namespace="http://schemas.microsoft.com/office/2006/documentManagement/types"/>
    <xsd:import namespace="http://schemas.microsoft.com/office/infopath/2007/PartnerControls"/>
    <xsd:element name="Season" ma:index="13" nillable="true" ma:displayName="Season" ma:format="Dropdown" ma:internalName="Season">
      <xsd:simpleType>
        <xsd:restriction base="dms:Choice">
          <xsd:enumeration value="Winter"/>
          <xsd:enumeration value="Spring"/>
          <xsd:enumeration value="Summer"/>
          <xsd:enumeration value="Fall"/>
        </xsd:restriction>
      </xsd:simpleType>
    </xsd:element>
    <xsd:element name="Year" ma:index="14" nillable="true" ma:displayName="Year" ma:decimals="0" ma:internalName="Year">
      <xsd:simpleType>
        <xsd:restriction base="dms:Number"/>
      </xsd:simpleType>
    </xsd:element>
    <xsd:element name="Date" ma:index="17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b24b5b4fc00b4f18883a29817037a193 xmlns="958926b8-2a0c-4601-a0b4-835049e543ef">
      <Terms xmlns="http://schemas.microsoft.com/office/infopath/2007/PartnerControls"/>
    </b24b5b4fc00b4f18883a29817037a193>
    <ReviewPeriod xmlns="958926b8-2a0c-4601-a0b4-835049e543ef">1 Year</ReviewPeriod>
    <Year xmlns="f44b9f0a-3c85-4606-9219-aac19508653f" xsi:nil="true"/>
    <Date xmlns="f44b9f0a-3c85-4606-9219-aac19508653f" xsi:nil="true"/>
    <Season xmlns="f44b9f0a-3c85-4606-9219-aac19508653f" xsi:nil="true"/>
    <TaxCatchAll xmlns="958926b8-2a0c-4601-a0b4-835049e543ef"/>
    <PublishingContact xmlns="http://schemas.microsoft.com/sharepoint/v3">
      <UserInfo>
        <DisplayName>erica wright</DisplayName>
        <AccountId>5980</AccountId>
        <AccountType/>
      </UserInfo>
    </PublishingContact>
  </documentManagement>
</p:properties>
</file>

<file path=customXml/itemProps1.xml><?xml version="1.0" encoding="utf-8"?>
<ds:datastoreItem xmlns:ds="http://schemas.openxmlformats.org/officeDocument/2006/customXml" ds:itemID="{2481AD73-3C3C-463D-A1DD-68FEBEE0FCE4}"/>
</file>

<file path=customXml/itemProps2.xml><?xml version="1.0" encoding="utf-8"?>
<ds:datastoreItem xmlns:ds="http://schemas.openxmlformats.org/officeDocument/2006/customXml" ds:itemID="{B74EC070-81EA-4E66-B10C-E948745F921B}"/>
</file>

<file path=customXml/itemProps3.xml><?xml version="1.0" encoding="utf-8"?>
<ds:datastoreItem xmlns:ds="http://schemas.openxmlformats.org/officeDocument/2006/customXml" ds:itemID="{70714FE5-83B8-4E2C-BE93-777D15C22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BASE YEAR REVENUE</vt:lpstr>
      <vt:lpstr>GROWTH RATE</vt:lpstr>
      <vt:lpstr>ACTUAL REVENUE</vt:lpstr>
      <vt:lpstr>CODE</vt:lpstr>
      <vt:lpstr>SUMMARY!Print_Area</vt:lpstr>
    </vt:vector>
  </TitlesOfParts>
  <Company>GFOA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ARP Revenue Loss Calculator that was developed by the Government Finance Officers Association</dc:title>
  <dc:creator>Michael Mucha</dc:creator>
  <cp:lastModifiedBy>Erica Wright</cp:lastModifiedBy>
  <cp:lastPrinted>2021-06-01T17:49:03Z</cp:lastPrinted>
  <dcterms:created xsi:type="dcterms:W3CDTF">2021-05-25T15:05:16Z</dcterms:created>
  <dcterms:modified xsi:type="dcterms:W3CDTF">2021-06-29T12:35:56Z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0x0101006D4637B91E6AA24BB80B3587B03E1F93003CDE89E7477B6841A430E64EC0225791</vt:lpwstr>
  </property>
  <property fmtid="{D5CDD505-2E9C-101B-9397-08002B2CF9AE}" pid="3" name="Taxonomy">
    <vt:lpwstr/>
  </property>
</Properties>
</file>